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lorrette\Documents\Documents ACFFO\Assoc.Fêtes.2022\Assoc.Participation bénévoles 2022\"/>
    </mc:Choice>
  </mc:AlternateContent>
  <xr:revisionPtr revIDLastSave="0" documentId="13_ncr:1_{F37EEFCC-5DB9-4BC4-8A3B-FA8AE3204682}" xr6:coauthVersionLast="47" xr6:coauthVersionMax="47" xr10:uidLastSave="{00000000-0000-0000-0000-000000000000}"/>
  <bookViews>
    <workbookView xWindow="-108" yWindow="-108" windowWidth="23256" windowHeight="12576" tabRatio="658" firstSheet="4" activeTab="4" xr2:uid="{00000000-000D-0000-FFFF-FFFF00000000}"/>
  </bookViews>
  <sheets>
    <sheet name="Date" sheetId="6" state="hidden" r:id="rId1"/>
    <sheet name="Associations" sheetId="2" state="hidden" r:id="rId2"/>
    <sheet name="Postes" sheetId="4" state="hidden" r:id="rId3"/>
    <sheet name="Lieu et poste" sheetId="10" state="hidden" r:id="rId4"/>
    <sheet name="Coordonnées" sheetId="1" r:id="rId5"/>
    <sheet name="Responsable équipe" sheetId="3" r:id="rId6"/>
    <sheet name="Salle" sheetId="11" r:id="rId7"/>
    <sheet name="Préparation salles Vendredi" sheetId="5" r:id="rId8"/>
    <sheet name="Préparation salles Samedi" sheetId="7" r:id="rId9"/>
    <sheet name="Rangement Dimanche" sheetId="8" r:id="rId10"/>
    <sheet name="Rangement Lundi" sheetId="9" r:id="rId11"/>
    <sheet name="Global" sheetId="12" r:id="rId12"/>
  </sheets>
  <definedNames>
    <definedName name="_xlnm._FilterDatabase" localSheetId="11" hidden="1">Global!$B$1:$B$115</definedName>
    <definedName name="associations">Associations!$A$1:$D$40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B6" i="1"/>
  <c r="J3" i="1"/>
  <c r="A6" i="11"/>
  <c r="C55" i="12" l="1"/>
  <c r="C54" i="12"/>
  <c r="C53" i="12"/>
  <c r="C52" i="12"/>
  <c r="C51" i="12"/>
  <c r="C50" i="12"/>
  <c r="C49" i="12"/>
  <c r="C48" i="12"/>
  <c r="C47" i="12"/>
  <c r="C46" i="12"/>
  <c r="C45" i="12"/>
  <c r="B47" i="12"/>
  <c r="B46" i="12"/>
  <c r="B45" i="12"/>
  <c r="B55" i="12"/>
  <c r="B54" i="12"/>
  <c r="B53" i="12"/>
  <c r="B52" i="12"/>
  <c r="C44" i="12"/>
  <c r="B44" i="12"/>
  <c r="A16" i="5" l="1"/>
  <c r="E17" i="5"/>
  <c r="E16" i="5"/>
  <c r="F18" i="3" l="1"/>
  <c r="F17" i="3"/>
  <c r="F16" i="3"/>
  <c r="F15" i="3"/>
  <c r="F14" i="3"/>
  <c r="F13" i="3"/>
  <c r="F12" i="3"/>
  <c r="G18" i="3"/>
  <c r="G17" i="3"/>
  <c r="G16" i="3"/>
  <c r="G15" i="3"/>
  <c r="G14" i="3"/>
  <c r="G13" i="3"/>
  <c r="G12" i="3"/>
  <c r="A1" i="12" l="1"/>
  <c r="B4" i="12" l="1"/>
  <c r="C115" i="12" l="1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43" i="12"/>
  <c r="C42" i="12"/>
  <c r="E18" i="3" l="1"/>
  <c r="E17" i="3"/>
  <c r="E16" i="3"/>
  <c r="E15" i="3"/>
  <c r="E14" i="3"/>
  <c r="E13" i="3"/>
  <c r="E12" i="3"/>
  <c r="C16" i="12" l="1"/>
  <c r="C15" i="12"/>
  <c r="C14" i="12"/>
  <c r="C13" i="12"/>
  <c r="C12" i="12"/>
  <c r="C11" i="12"/>
  <c r="C10" i="12"/>
  <c r="C9" i="12"/>
  <c r="B16" i="12"/>
  <c r="B15" i="12"/>
  <c r="B14" i="12"/>
  <c r="B13" i="12"/>
  <c r="B12" i="12"/>
  <c r="B11" i="12"/>
  <c r="B10" i="12"/>
  <c r="B115" i="12" l="1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1" i="12"/>
  <c r="B50" i="12"/>
  <c r="B49" i="12"/>
  <c r="B48" i="12"/>
  <c r="B43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B9" i="12"/>
  <c r="C8" i="12"/>
  <c r="B8" i="12"/>
  <c r="C7" i="12"/>
  <c r="B7" i="12"/>
  <c r="C6" i="12"/>
  <c r="B6" i="12"/>
  <c r="C5" i="12"/>
  <c r="B5" i="12"/>
  <c r="C4" i="12"/>
  <c r="C3" i="12"/>
  <c r="B3" i="12"/>
  <c r="G30" i="11" l="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F5" i="3" l="1"/>
  <c r="G11" i="3"/>
  <c r="F11" i="3"/>
  <c r="G10" i="3"/>
  <c r="F10" i="3"/>
  <c r="G9" i="3"/>
  <c r="F9" i="3"/>
  <c r="G8" i="3"/>
  <c r="F8" i="3"/>
  <c r="G7" i="3"/>
  <c r="F7" i="3"/>
  <c r="G6" i="3"/>
  <c r="F6" i="3"/>
  <c r="G5" i="3"/>
  <c r="E11" i="3" l="1"/>
  <c r="E10" i="3"/>
  <c r="E9" i="3"/>
  <c r="E8" i="3"/>
  <c r="E7" i="3"/>
  <c r="E6" i="3"/>
  <c r="E5" i="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49" i="5"/>
  <c r="E48" i="5"/>
  <c r="E47" i="5"/>
  <c r="E46" i="5"/>
  <c r="E45" i="5"/>
  <c r="E44" i="5"/>
  <c r="E43" i="5"/>
  <c r="E42" i="5"/>
  <c r="E41" i="5"/>
  <c r="E40" i="5"/>
  <c r="E35" i="5"/>
  <c r="E34" i="5"/>
  <c r="E33" i="5"/>
  <c r="E32" i="5"/>
  <c r="E31" i="5"/>
  <c r="E30" i="5"/>
  <c r="E29" i="5"/>
  <c r="E28" i="5"/>
  <c r="E27" i="5"/>
  <c r="E26" i="5"/>
  <c r="E23" i="5"/>
  <c r="E22" i="5"/>
  <c r="E19" i="5"/>
  <c r="E18" i="5"/>
  <c r="E7" i="5"/>
  <c r="E6" i="5"/>
  <c r="E6" i="9"/>
  <c r="E15" i="7"/>
  <c r="E14" i="7"/>
  <c r="E13" i="7"/>
  <c r="E12" i="7"/>
  <c r="E11" i="7"/>
  <c r="E10" i="7"/>
  <c r="E9" i="7"/>
  <c r="E8" i="7"/>
  <c r="E7" i="7"/>
  <c r="E6" i="7"/>
  <c r="E15" i="8"/>
  <c r="E14" i="8"/>
  <c r="E13" i="8"/>
  <c r="E12" i="8"/>
  <c r="E11" i="8"/>
  <c r="E10" i="8"/>
  <c r="E9" i="8"/>
  <c r="E8" i="8"/>
  <c r="E7" i="8"/>
  <c r="E6" i="8"/>
  <c r="E29" i="9"/>
  <c r="E28" i="9"/>
  <c r="E27" i="9"/>
  <c r="E26" i="9"/>
  <c r="E25" i="9"/>
  <c r="E24" i="9"/>
  <c r="E23" i="9"/>
  <c r="E22" i="9"/>
  <c r="E21" i="9"/>
  <c r="E20" i="9"/>
  <c r="E15" i="9"/>
  <c r="E14" i="9"/>
  <c r="E13" i="9"/>
  <c r="E12" i="9"/>
  <c r="E11" i="9"/>
  <c r="E10" i="9"/>
  <c r="E9" i="9"/>
  <c r="E8" i="9"/>
  <c r="E7" i="9"/>
  <c r="E13" i="5" l="1"/>
  <c r="E3" i="5" s="1"/>
  <c r="D10" i="1" s="1"/>
  <c r="E2" i="3"/>
  <c r="D9" i="1" s="1"/>
  <c r="E3" i="11"/>
  <c r="D14" i="1" s="1"/>
  <c r="E3" i="7"/>
  <c r="D11" i="1" s="1"/>
  <c r="E3" i="8"/>
  <c r="D12" i="1" s="1"/>
  <c r="E3" i="9"/>
  <c r="D13" i="1" s="1"/>
  <c r="A1" i="9"/>
  <c r="A1" i="8"/>
  <c r="A1" i="7"/>
  <c r="A1" i="5"/>
  <c r="A1" i="11"/>
  <c r="A1" i="3"/>
  <c r="A7" i="11"/>
  <c r="D15" i="1" l="1"/>
  <c r="D3" i="12"/>
  <c r="D47" i="12" l="1"/>
  <c r="D46" i="12"/>
  <c r="D45" i="12"/>
  <c r="D4" i="12"/>
  <c r="D55" i="12"/>
  <c r="D6" i="1"/>
  <c r="A20" i="9" l="1"/>
  <c r="A6" i="9"/>
  <c r="A6" i="8"/>
  <c r="A6" i="7"/>
  <c r="A40" i="5"/>
  <c r="A26" i="5"/>
  <c r="A6" i="5"/>
  <c r="D34" i="12"/>
  <c r="D75" i="12"/>
  <c r="D63" i="12"/>
  <c r="D93" i="12"/>
  <c r="D83" i="12"/>
  <c r="D28" i="12"/>
  <c r="D27" i="12"/>
  <c r="D53" i="12"/>
  <c r="D14" i="12"/>
  <c r="D91" i="12"/>
  <c r="D81" i="12"/>
  <c r="D73" i="12"/>
  <c r="D74" i="12"/>
  <c r="D32" i="12"/>
  <c r="D97" i="12"/>
  <c r="D5" i="12"/>
  <c r="D18" i="12"/>
  <c r="D98" i="12"/>
  <c r="D44" i="12"/>
  <c r="D69" i="12"/>
  <c r="D102" i="12"/>
  <c r="D56" i="12"/>
  <c r="D52" i="12"/>
  <c r="D49" i="12"/>
  <c r="D8" i="12"/>
  <c r="D31" i="12"/>
  <c r="D21" i="12"/>
  <c r="D59" i="12"/>
  <c r="D72" i="12"/>
  <c r="D89" i="12"/>
  <c r="D66" i="12"/>
  <c r="D23" i="12"/>
  <c r="D84" i="12"/>
  <c r="D62" i="12"/>
  <c r="D7" i="12"/>
  <c r="D107" i="12"/>
  <c r="D12" i="12"/>
  <c r="D95" i="12"/>
  <c r="D24" i="12"/>
  <c r="D37" i="12"/>
  <c r="D79" i="12"/>
  <c r="D57" i="12"/>
  <c r="D13" i="12"/>
  <c r="D71" i="12"/>
  <c r="D65" i="12"/>
  <c r="D40" i="12"/>
  <c r="D70" i="12"/>
  <c r="D20" i="12"/>
  <c r="D17" i="12"/>
  <c r="D68" i="12"/>
  <c r="D77" i="12"/>
  <c r="D76" i="12"/>
  <c r="D86" i="12"/>
  <c r="D36" i="12"/>
  <c r="D33" i="12"/>
  <c r="D30" i="12"/>
  <c r="D29" i="12"/>
  <c r="D51" i="12"/>
  <c r="D26" i="12"/>
  <c r="D39" i="12"/>
  <c r="D112" i="12"/>
  <c r="D67" i="12"/>
  <c r="D106" i="12"/>
  <c r="D101" i="12"/>
  <c r="D85" i="12"/>
  <c r="D109" i="12"/>
  <c r="D100" i="12"/>
  <c r="D103" i="12"/>
  <c r="D25" i="12"/>
  <c r="D58" i="12"/>
  <c r="D10" i="12"/>
  <c r="D115" i="12"/>
  <c r="D11" i="12"/>
  <c r="D6" i="12"/>
  <c r="D15" i="12"/>
  <c r="D80" i="12"/>
  <c r="D105" i="12"/>
  <c r="D35" i="12"/>
  <c r="D92" i="12"/>
  <c r="D82" i="12"/>
  <c r="D78" i="12"/>
  <c r="D96" i="12"/>
  <c r="D22" i="12"/>
  <c r="D16" i="12"/>
  <c r="D87" i="12"/>
  <c r="D88" i="12"/>
  <c r="D114" i="12"/>
  <c r="D110" i="12"/>
  <c r="D90" i="12"/>
  <c r="D19" i="12"/>
  <c r="D104" i="12"/>
  <c r="D43" i="12"/>
  <c r="D50" i="12"/>
  <c r="D99" i="12"/>
  <c r="D94" i="12"/>
  <c r="D41" i="12"/>
  <c r="D38" i="12"/>
  <c r="D48" i="12"/>
  <c r="D60" i="12"/>
  <c r="D9" i="12"/>
  <c r="D42" i="12"/>
  <c r="D64" i="12"/>
  <c r="D54" i="12"/>
  <c r="D108" i="12"/>
  <c r="D61" i="12"/>
  <c r="D111" i="12"/>
  <c r="D113" i="12"/>
</calcChain>
</file>

<file path=xl/sharedStrings.xml><?xml version="1.0" encoding="utf-8"?>
<sst xmlns="http://schemas.openxmlformats.org/spreadsheetml/2006/main" count="232" uniqueCount="194">
  <si>
    <t>Nom de l'association</t>
  </si>
  <si>
    <t>Nom du président</t>
  </si>
  <si>
    <t>Téléphone</t>
  </si>
  <si>
    <t>Code association</t>
  </si>
  <si>
    <t>Amis de la Paroisse Protestante Fegersheim-Ohnheim-Lipsheim</t>
  </si>
  <si>
    <t>3ème âge</t>
  </si>
  <si>
    <t>Aïkido</t>
  </si>
  <si>
    <t>Amis du Gentil'Home</t>
  </si>
  <si>
    <t>Arboriculteurs d’Ohnheim</t>
  </si>
  <si>
    <t>Arboriculteurs, distillateurs familiaux et Amis de la nature de Fegersheim</t>
  </si>
  <si>
    <t>Artistes Libres d’Alsace</t>
  </si>
  <si>
    <t>Association Familiale de Fegersheim (AFF)</t>
  </si>
  <si>
    <t>Association Pour les Elèves d'Ohnheim</t>
  </si>
  <si>
    <t>Badminton</t>
  </si>
  <si>
    <t>Basket (CCSA d'Ohnheim)</t>
  </si>
  <si>
    <t>Cercle Saint Maurice (théâtre)</t>
  </si>
  <si>
    <t>Conseil de Fabrique de Fegersheim</t>
  </si>
  <si>
    <t>Conseil de Fabrique d’Ohnheim</t>
  </si>
  <si>
    <t>Donneurs de sang bénévoles de Fegersheim-Ohnheim-Lipsheim</t>
  </si>
  <si>
    <t xml:space="preserve">En Bal et vous </t>
  </si>
  <si>
    <t>Fegersheim Athlétisme</t>
  </si>
  <si>
    <t>Football (CS)</t>
  </si>
  <si>
    <t>Groupe Vocal Alliance</t>
  </si>
  <si>
    <t>Harmonie de Fegersheim-Ohnheim</t>
  </si>
  <si>
    <t>ILFO</t>
  </si>
  <si>
    <t>Jeunes Engagés de Fegersheim</t>
  </si>
  <si>
    <t>Karaté</t>
  </si>
  <si>
    <t>Mieux Vivre Ensemble (MVE)</t>
  </si>
  <si>
    <t>Original Event</t>
  </si>
  <si>
    <t>Pêche d'Ohnheim (AAPPMA)</t>
  </si>
  <si>
    <t>Pêche de Fegersheim (AAPPMA)</t>
  </si>
  <si>
    <t>Plongée</t>
  </si>
  <si>
    <t xml:space="preserve">S'Fajersche Baaretheater </t>
  </si>
  <si>
    <t>Sapeurs Pompiers de Fegersheim-Eschau</t>
  </si>
  <si>
    <t>Sauvegarde du Patrimoine de Fegersheim-Ohnheim</t>
  </si>
  <si>
    <t>Tennis</t>
  </si>
  <si>
    <t>Tennis de table</t>
  </si>
  <si>
    <t>Paléo Expo</t>
  </si>
  <si>
    <t>Caritas, secteur Fegersheim-Geispolsheim</t>
  </si>
  <si>
    <t>Carpes à Crocs</t>
  </si>
  <si>
    <t>Service Salle A</t>
  </si>
  <si>
    <t>Service Salle B</t>
  </si>
  <si>
    <t>Bar-Champagne Salle B</t>
  </si>
  <si>
    <t>Parkings - Sécurité</t>
  </si>
  <si>
    <t>Cuisine – Vaisselle Salle A</t>
  </si>
  <si>
    <t>Cuisine – Vaisselle Salle B</t>
  </si>
  <si>
    <t>Cuisines - Rangement vaisselle</t>
  </si>
  <si>
    <t>Service Personnel Salle C</t>
  </si>
  <si>
    <t>Nom</t>
  </si>
  <si>
    <t>Poste</t>
  </si>
  <si>
    <r>
      <t>TRES IMPORTANT</t>
    </r>
    <r>
      <rPr>
        <sz val="15"/>
        <color rgb="FFFF0000"/>
        <rFont val="Times New Roman"/>
        <family val="1"/>
      </rPr>
      <t> </t>
    </r>
  </si>
  <si>
    <r>
      <t>TRÈS IMPORTANT</t>
    </r>
    <r>
      <rPr>
        <sz val="15"/>
        <color rgb="FFFF0000"/>
        <rFont val="Times New Roman"/>
        <family val="1"/>
      </rPr>
      <t xml:space="preserve"> </t>
    </r>
  </si>
  <si>
    <t>(Pour le service en salles A et B)</t>
  </si>
  <si>
    <t>et</t>
  </si>
  <si>
    <t xml:space="preserve">Salle « C » : Distribution des badges, gilets, bons, fonds de caisses. </t>
  </si>
  <si>
    <t>Vendredi de 19h à 20h</t>
  </si>
  <si>
    <r>
      <t xml:space="preserve"> Samedi de</t>
    </r>
    <r>
      <rPr>
        <sz val="15"/>
        <color rgb="FF002060"/>
        <rFont val="Times New Roman"/>
        <family val="1"/>
      </rPr>
      <t xml:space="preserve"> </t>
    </r>
    <r>
      <rPr>
        <b/>
        <sz val="15"/>
        <color rgb="FF002060"/>
        <rFont val="Times New Roman"/>
        <family val="1"/>
      </rPr>
      <t>11h à 12h</t>
    </r>
  </si>
  <si>
    <t xml:space="preserve">Les responsables de service des salles A et B sont présents obligatoirement le Vendredi  à partir de 19H pour mise en place de la numérotation des tables.  </t>
  </si>
  <si>
    <t>Mineur</t>
  </si>
  <si>
    <t>Mise en place boissons et numérotation tables</t>
  </si>
  <si>
    <t>Mise en place des fleurs</t>
  </si>
  <si>
    <t>Rangement</t>
  </si>
  <si>
    <t>Vaisselle</t>
  </si>
  <si>
    <t>Rangement et repas</t>
  </si>
  <si>
    <t>Parking et Sécurité</t>
  </si>
  <si>
    <t>Salle</t>
  </si>
  <si>
    <t>Votre contact,</t>
  </si>
  <si>
    <r>
      <t xml:space="preserve"> Francis </t>
    </r>
    <r>
      <rPr>
        <b/>
        <sz val="16"/>
        <color theme="1"/>
        <rFont val="Times New Roman"/>
        <family val="1"/>
      </rPr>
      <t>LORRETTE</t>
    </r>
  </si>
  <si>
    <r>
      <t xml:space="preserve"> </t>
    </r>
    <r>
      <rPr>
        <sz val="16"/>
        <color theme="1"/>
        <rFont val="Wingdings"/>
        <charset val="2"/>
      </rPr>
      <t>(</t>
    </r>
    <r>
      <rPr>
        <sz val="16"/>
        <color theme="1"/>
        <rFont val="Times New Roman"/>
        <family val="1"/>
      </rPr>
      <t xml:space="preserve"> 07.54.81.56.03</t>
    </r>
  </si>
  <si>
    <t>Responsable équipe</t>
  </si>
  <si>
    <t>Préparation salles Vendredi</t>
  </si>
  <si>
    <t>Préparation salles Samedi</t>
  </si>
  <si>
    <t>Rangement Dimanche</t>
  </si>
  <si>
    <t>Rangement Lundi</t>
  </si>
  <si>
    <t>Nom / Prénom</t>
  </si>
  <si>
    <t>GUILPAIN Daniel</t>
  </si>
  <si>
    <t>Cyclotouristes (ACFO)</t>
  </si>
  <si>
    <t>RIEHL Cécilia</t>
  </si>
  <si>
    <t>GUILLEUX Bernard</t>
  </si>
  <si>
    <t>MEHL Sébastien</t>
  </si>
  <si>
    <t>WEISSROCK Roland</t>
  </si>
  <si>
    <t>TROESCH Dominique</t>
  </si>
  <si>
    <t>TRAUTMANN Marlène</t>
  </si>
  <si>
    <t>SPEISSER Laure</t>
  </si>
  <si>
    <t>MONCOLLIN Bernard</t>
  </si>
  <si>
    <t>GROSHENS Stéphan</t>
  </si>
  <si>
    <t>LORENTZ François</t>
  </si>
  <si>
    <t>HAUSS Frédéric</t>
  </si>
  <si>
    <t>CAFFART Alain</t>
  </si>
  <si>
    <t>MEYER Pierre</t>
  </si>
  <si>
    <t>PIERRAT Fanny</t>
  </si>
  <si>
    <t>MICHELON Joëlle</t>
  </si>
  <si>
    <t>RIGAL DUVERNOY Gilles</t>
  </si>
  <si>
    <t>BERTHET Eric</t>
  </si>
  <si>
    <t>FENDER maxime</t>
  </si>
  <si>
    <t>PAUL Sébastien</t>
  </si>
  <si>
    <t>CHAUVIN Daniel</t>
  </si>
  <si>
    <t>ANTOINE Philippe</t>
  </si>
  <si>
    <t>Service salles</t>
  </si>
  <si>
    <t>DIETSCH Philippe</t>
  </si>
  <si>
    <t>03 88 64 30 51</t>
  </si>
  <si>
    <t>03 88 64 09 34</t>
  </si>
  <si>
    <t>03 88 64 17 00</t>
  </si>
  <si>
    <t>03 88 28 91 48</t>
  </si>
  <si>
    <t>06 42 39 18 13</t>
  </si>
  <si>
    <t>06 20 22 75 81</t>
  </si>
  <si>
    <t>06 87 12 84 33</t>
  </si>
  <si>
    <t>06 25 94 43 15</t>
  </si>
  <si>
    <t>06 83 24 54 53</t>
  </si>
  <si>
    <t>03 88 64 29 42</t>
  </si>
  <si>
    <t>07 82 64 11 70</t>
  </si>
  <si>
    <t>06 13 02 56 75</t>
  </si>
  <si>
    <t>GOUJON Michèle</t>
  </si>
  <si>
    <t>06 22 93 53 31</t>
  </si>
  <si>
    <t>06 76 72 78 33</t>
  </si>
  <si>
    <t>06 80 22 23 48</t>
  </si>
  <si>
    <t>06 87 25 13 62</t>
  </si>
  <si>
    <t>03 88 64 16 77</t>
  </si>
  <si>
    <t>06 21 05 03 17</t>
  </si>
  <si>
    <t>03 88 64 96 18</t>
  </si>
  <si>
    <t>06 29 99 73 78</t>
  </si>
  <si>
    <t>06 78 06 82 99</t>
  </si>
  <si>
    <t>06 43 55 15 70</t>
  </si>
  <si>
    <t>06 72 69 05 83</t>
  </si>
  <si>
    <t>Salle A - Service Buffet</t>
  </si>
  <si>
    <t xml:space="preserve">Salle A - Service en salle (sans caisse) </t>
  </si>
  <si>
    <t xml:space="preserve">Salle A - Service en salle (avec caisse) </t>
  </si>
  <si>
    <t xml:space="preserve">Salle A - Accueil et placement entrées </t>
  </si>
  <si>
    <t xml:space="preserve">Salle A - Cuisine – vaisselle </t>
  </si>
  <si>
    <t xml:space="preserve">Salle A - Vestiaires salle </t>
  </si>
  <si>
    <t>Salle B - Service Buffet</t>
  </si>
  <si>
    <t xml:space="preserve">Salle B - Service en salle (sans caisse) </t>
  </si>
  <si>
    <t xml:space="preserve">Salle B - Service en salle (avec caisse) </t>
  </si>
  <si>
    <t xml:space="preserve">Salle B - Accueil et placement entrées </t>
  </si>
  <si>
    <t xml:space="preserve">Salle B - Cuisine – vaisselle </t>
  </si>
  <si>
    <t xml:space="preserve">Salle B - Vestiaires salle </t>
  </si>
  <si>
    <t>Salle B - Service Bar-Champagne</t>
  </si>
  <si>
    <t>Salle C - Service Personnel</t>
  </si>
  <si>
    <t>Texas Butterfly Dancers</t>
  </si>
  <si>
    <t>06 22 09 89 39</t>
  </si>
  <si>
    <t>Courriel :  f.lorrette@fegersheim.fr</t>
  </si>
  <si>
    <t>Coordonnées</t>
  </si>
  <si>
    <t>Nom/Prénom</t>
  </si>
  <si>
    <t>Association</t>
  </si>
  <si>
    <t>Animateur</t>
  </si>
  <si>
    <t>Trésorier général</t>
  </si>
  <si>
    <t>Vendredi matin</t>
  </si>
  <si>
    <t>Vendredi après-midi</t>
  </si>
  <si>
    <t>Vendredi soir</t>
  </si>
  <si>
    <t>Samedi matin</t>
  </si>
  <si>
    <t>Dimanche matin</t>
  </si>
  <si>
    <t>Lundi matin</t>
  </si>
  <si>
    <t>Lundi après-midi</t>
  </si>
  <si>
    <t>Global</t>
  </si>
  <si>
    <t xml:space="preserve">Salle A - Service en salle (officiels) </t>
  </si>
  <si>
    <t>Association comité des fêtes de Fegersheim/Ohnheim (ACFFO)</t>
  </si>
  <si>
    <t>SCHAAL Thierry</t>
  </si>
  <si>
    <t>07 54 81 56 03</t>
  </si>
  <si>
    <t>Caisse Centrale Salle  A</t>
  </si>
  <si>
    <t>Caisse Centrale Salle B</t>
  </si>
  <si>
    <t>Buffet Salle A</t>
  </si>
  <si>
    <t>Buffet Salle B</t>
  </si>
  <si>
    <t>GRAMMONT Michaël</t>
  </si>
  <si>
    <t>06 84 11 38 67</t>
  </si>
  <si>
    <t>Mise en place salles (autres postes)</t>
  </si>
  <si>
    <t>Vendredi matin MEP</t>
  </si>
  <si>
    <t>16/10/2021</t>
  </si>
  <si>
    <t>17/10/2021</t>
  </si>
  <si>
    <t>SPECKEL Daniel</t>
  </si>
  <si>
    <t>06 79 32 26 25</t>
  </si>
  <si>
    <t>RIEFFEL Denis</t>
  </si>
  <si>
    <t>DUFAUT Michel</t>
  </si>
  <si>
    <t>06 73 99 70 14</t>
  </si>
  <si>
    <t>GELLY Manuel</t>
  </si>
  <si>
    <t>06 98 57 86 35</t>
  </si>
  <si>
    <t>WEHRLE Jean-Claude</t>
  </si>
  <si>
    <t>ROMERO Nicolas</t>
  </si>
  <si>
    <t>06 25 24 26 78</t>
  </si>
  <si>
    <t>SENGEL Danièle</t>
  </si>
  <si>
    <t>09 50 25 17 24</t>
  </si>
  <si>
    <t>06 19 81 68 12</t>
  </si>
  <si>
    <t>CASSEL Alexandre</t>
  </si>
  <si>
    <t>BORD David</t>
  </si>
  <si>
    <t>06 08 96 62 11</t>
  </si>
  <si>
    <t>ROTH Julie</t>
  </si>
  <si>
    <t>06 36 63 66 08</t>
  </si>
  <si>
    <t>Les cavaliers indépendants d'Alsace</t>
  </si>
  <si>
    <t>15/10/2022</t>
  </si>
  <si>
    <t>14/10/2021</t>
  </si>
  <si>
    <r>
      <t>Mise en place tables et chaises (</t>
    </r>
    <r>
      <rPr>
        <b/>
        <i/>
        <u/>
        <sz val="11"/>
        <color theme="1"/>
        <rFont val="Calibri"/>
        <family val="2"/>
        <scheme val="minor"/>
      </rPr>
      <t>Bénévole maculin en priorité</t>
    </r>
    <r>
      <rPr>
        <b/>
        <i/>
        <sz val="11"/>
        <color theme="1"/>
        <rFont val="Calibri"/>
        <family val="2"/>
        <scheme val="minor"/>
      </rPr>
      <t>)</t>
    </r>
  </si>
  <si>
    <t>GARREAU Gilles</t>
  </si>
  <si>
    <t>06 98 63 11 67</t>
  </si>
  <si>
    <t>RIEHL Coralie</t>
  </si>
  <si>
    <t>06 78 07 46 49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</si>
</sst>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262626"/>
      <name val="Arial"/>
      <family val="2"/>
    </font>
    <font>
      <b/>
      <u/>
      <sz val="15"/>
      <color rgb="FFFF0000"/>
      <name val="Times New Roman"/>
      <family val="1"/>
    </font>
    <font>
      <sz val="15"/>
      <color rgb="FFFF0000"/>
      <name val="Times New Roman"/>
      <family val="1"/>
    </font>
    <font>
      <sz val="15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5"/>
      <color rgb="FF002060"/>
      <name val="Times New Roman"/>
      <family val="1"/>
    </font>
    <font>
      <u/>
      <sz val="11"/>
      <color theme="10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Wingdings"/>
      <charset val="2"/>
    </font>
    <font>
      <sz val="11"/>
      <color rgb="FF262626"/>
      <name val="Calibri"/>
      <family val="2"/>
      <scheme val="minor"/>
    </font>
    <font>
      <b/>
      <i/>
      <sz val="12"/>
      <name val="Times New Roman"/>
      <family val="1"/>
    </font>
    <font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0" fillId="0" borderId="12" xfId="0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13" xfId="0" applyFont="1" applyBorder="1" applyProtection="1">
      <protection locked="0"/>
    </xf>
    <xf numFmtId="49" fontId="0" fillId="0" borderId="0" xfId="0" applyNumberFormat="1"/>
    <xf numFmtId="14" fontId="2" fillId="0" borderId="0" xfId="0" applyNumberFormat="1" applyFont="1"/>
    <xf numFmtId="0" fontId="0" fillId="0" borderId="14" xfId="0" applyBorder="1" applyProtection="1">
      <protection locked="0"/>
    </xf>
    <xf numFmtId="0" fontId="1" fillId="0" borderId="0" xfId="0" applyFont="1"/>
    <xf numFmtId="0" fontId="2" fillId="0" borderId="5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9" fillId="0" borderId="0" xfId="1" applyAlignment="1">
      <alignment vertic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justify" vertical="center" wrapText="1"/>
    </xf>
    <xf numFmtId="0" fontId="0" fillId="0" borderId="13" xfId="0" applyBorder="1"/>
    <xf numFmtId="0" fontId="9" fillId="0" borderId="0" xfId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164" fontId="0" fillId="0" borderId="12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0" fontId="0" fillId="2" borderId="13" xfId="0" applyFill="1" applyBorder="1"/>
    <xf numFmtId="0" fontId="0" fillId="3" borderId="13" xfId="0" applyFill="1" applyBorder="1"/>
    <xf numFmtId="0" fontId="0" fillId="4" borderId="13" xfId="0" applyFill="1" applyBorder="1"/>
    <xf numFmtId="0" fontId="0" fillId="5" borderId="13" xfId="0" applyFill="1" applyBorder="1"/>
    <xf numFmtId="0" fontId="0" fillId="6" borderId="13" xfId="0" applyFill="1" applyBorder="1"/>
    <xf numFmtId="0" fontId="0" fillId="7" borderId="13" xfId="0" applyFill="1" applyBorder="1"/>
    <xf numFmtId="0" fontId="0" fillId="8" borderId="13" xfId="0" applyFill="1" applyBorder="1"/>
    <xf numFmtId="0" fontId="0" fillId="9" borderId="13" xfId="0" applyFill="1" applyBorder="1"/>
    <xf numFmtId="0" fontId="0" fillId="10" borderId="13" xfId="0" applyFill="1" applyBorder="1"/>
    <xf numFmtId="0" fontId="0" fillId="5" borderId="1" xfId="0" applyFill="1" applyBorder="1"/>
    <xf numFmtId="165" fontId="0" fillId="5" borderId="14" xfId="0" applyNumberFormat="1" applyFill="1" applyBorder="1"/>
    <xf numFmtId="165" fontId="0" fillId="5" borderId="13" xfId="0" applyNumberFormat="1" applyFill="1" applyBorder="1"/>
    <xf numFmtId="165" fontId="0" fillId="6" borderId="13" xfId="0" applyNumberFormat="1" applyFill="1" applyBorder="1"/>
    <xf numFmtId="165" fontId="0" fillId="2" borderId="13" xfId="0" applyNumberFormat="1" applyFill="1" applyBorder="1"/>
    <xf numFmtId="165" fontId="0" fillId="3" borderId="13" xfId="0" applyNumberFormat="1" applyFill="1" applyBorder="1"/>
    <xf numFmtId="165" fontId="0" fillId="4" borderId="13" xfId="0" applyNumberFormat="1" applyFill="1" applyBorder="1"/>
    <xf numFmtId="165" fontId="0" fillId="10" borderId="13" xfId="0" applyNumberFormat="1" applyFill="1" applyBorder="1"/>
    <xf numFmtId="165" fontId="0" fillId="7" borderId="13" xfId="0" applyNumberFormat="1" applyFill="1" applyBorder="1"/>
    <xf numFmtId="165" fontId="0" fillId="8" borderId="13" xfId="0" applyNumberFormat="1" applyFill="1" applyBorder="1"/>
    <xf numFmtId="165" fontId="0" fillId="9" borderId="13" xfId="0" applyNumberFormat="1" applyFill="1" applyBorder="1"/>
    <xf numFmtId="0" fontId="2" fillId="0" borderId="11" xfId="0" applyFont="1" applyBorder="1"/>
    <xf numFmtId="0" fontId="17" fillId="0" borderId="0" xfId="0" applyFont="1"/>
    <xf numFmtId="0" fontId="2" fillId="0" borderId="0" xfId="0" applyFont="1"/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0" fontId="9" fillId="0" borderId="15" xfId="1" applyBorder="1" applyAlignment="1" applyProtection="1">
      <alignment horizontal="center"/>
      <protection locked="0"/>
    </xf>
    <xf numFmtId="0" fontId="9" fillId="0" borderId="16" xfId="1" applyBorder="1" applyAlignment="1" applyProtection="1">
      <alignment horizontal="center"/>
      <protection locked="0"/>
    </xf>
    <xf numFmtId="0" fontId="9" fillId="0" borderId="17" xfId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13" xfId="1" quotePrefix="1" applyBorder="1" applyAlignment="1" applyProtection="1">
      <alignment horizontal="center"/>
      <protection locked="0"/>
    </xf>
    <xf numFmtId="0" fontId="9" fillId="0" borderId="13" xfId="1" applyBorder="1" applyAlignment="1" applyProtection="1">
      <alignment horizontal="center"/>
      <protection locked="0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.lorrette@fegersheim.f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s="10" t="s">
        <v>187</v>
      </c>
    </row>
    <row r="2" spans="1:1" x14ac:dyDescent="0.3">
      <c r="A2" s="10" t="s">
        <v>188</v>
      </c>
    </row>
    <row r="3" spans="1:1" x14ac:dyDescent="0.3">
      <c r="A3" s="10" t="s">
        <v>166</v>
      </c>
    </row>
    <row r="4" spans="1:1" x14ac:dyDescent="0.3">
      <c r="A4" s="10" t="s">
        <v>167</v>
      </c>
    </row>
  </sheetData>
  <sheetProtection algorithmName="SHA-512" hashValue="FOYLT2lMX0r3L+lsOHt/7mhbtRvd4zmjdmxB7ePu3MWbT8nw1cVfA4hP6Rj8Iz4VPBk49H6AwJeSNVl8L8On9g==" saltValue="Yu+Py7ZW8xTuhoW83pQMlQ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B6" sqref="B6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141</v>
      </c>
    </row>
    <row r="3" spans="1:5" x14ac:dyDescent="0.3">
      <c r="B3" s="80" t="s">
        <v>61</v>
      </c>
      <c r="C3" s="80"/>
      <c r="D3" s="80"/>
      <c r="E3">
        <f>SUM(E6:E15)</f>
        <v>0</v>
      </c>
    </row>
    <row r="4" spans="1:5" ht="15" thickBot="1" x14ac:dyDescent="0.35"/>
    <row r="5" spans="1:5" ht="15" thickBot="1" x14ac:dyDescent="0.35">
      <c r="B5" s="2" t="s">
        <v>74</v>
      </c>
      <c r="C5" s="2" t="s">
        <v>2</v>
      </c>
      <c r="D5" s="2" t="s">
        <v>58</v>
      </c>
    </row>
    <row r="6" spans="1:5" x14ac:dyDescent="0.3">
      <c r="A6" s="11" t="str">
        <f>CONCATENATE("Dimanche ",Date!A3," de 8H à 11H")</f>
        <v>Dimanche 16/10/2021 de 8H à 11H</v>
      </c>
      <c r="B6" s="12"/>
      <c r="C6" s="26"/>
      <c r="D6" s="8"/>
      <c r="E6" t="str">
        <f>IF(B6&gt;"",1,"")</f>
        <v/>
      </c>
    </row>
    <row r="7" spans="1:5" x14ac:dyDescent="0.3">
      <c r="A7" s="49" t="s">
        <v>150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</sheetData>
  <sheetProtection password="C8E3" sheet="1" objects="1" scenarios="1" selectLockedCells="1"/>
  <mergeCells count="2">
    <mergeCell ref="B3:D3"/>
    <mergeCell ref="A1:B1"/>
  </mergeCells>
  <conditionalFormatting sqref="B6:B15">
    <cfRule type="duplicateValues" dxfId="2" priority="1"/>
  </conditionalFormatting>
  <hyperlinks>
    <hyperlink ref="A2" location="Coordonnées!A1" display="Coordonnées" xr:uid="{00000000-0004-0000-08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Postes!$C$1:$C$2</xm:f>
          </x14:formula1>
          <xm:sqref>D6:D15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workbookViewId="0">
      <selection activeCell="A2" sqref="A2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141</v>
      </c>
    </row>
    <row r="3" spans="1:5" x14ac:dyDescent="0.3">
      <c r="B3" s="80" t="s">
        <v>63</v>
      </c>
      <c r="C3" s="80"/>
      <c r="D3" s="80"/>
      <c r="E3">
        <f>SUM(E6:E15,E20:E29)</f>
        <v>0</v>
      </c>
    </row>
    <row r="4" spans="1:5" ht="15" thickBot="1" x14ac:dyDescent="0.35"/>
    <row r="5" spans="1:5" ht="15" thickBot="1" x14ac:dyDescent="0.35">
      <c r="B5" s="2" t="s">
        <v>74</v>
      </c>
      <c r="C5" s="2" t="s">
        <v>2</v>
      </c>
      <c r="D5" s="2" t="s">
        <v>58</v>
      </c>
    </row>
    <row r="6" spans="1:5" x14ac:dyDescent="0.3">
      <c r="A6" s="11" t="str">
        <f>CONCATENATE("Lundi ",Date!A4," de 9H à 12H")</f>
        <v>Lundi 17/10/2021 de 9H à 12H</v>
      </c>
      <c r="B6" s="12"/>
      <c r="C6" s="26"/>
      <c r="D6" s="8"/>
      <c r="E6" t="str">
        <f>IF(B6&gt;"",1,"")</f>
        <v/>
      </c>
    </row>
    <row r="7" spans="1:5" x14ac:dyDescent="0.3">
      <c r="A7" s="49" t="s">
        <v>151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  <row r="17" spans="1:5" x14ac:dyDescent="0.3">
      <c r="B17" s="80" t="s">
        <v>62</v>
      </c>
      <c r="C17" s="80"/>
      <c r="D17" s="80"/>
    </row>
    <row r="18" spans="1:5" ht="15" thickBot="1" x14ac:dyDescent="0.35"/>
    <row r="19" spans="1:5" ht="15" thickBot="1" x14ac:dyDescent="0.35">
      <c r="B19" s="2" t="s">
        <v>48</v>
      </c>
      <c r="C19" s="2" t="s">
        <v>2</v>
      </c>
      <c r="D19" s="2" t="s">
        <v>58</v>
      </c>
    </row>
    <row r="20" spans="1:5" x14ac:dyDescent="0.3">
      <c r="A20" s="11" t="str">
        <f>CONCATENATE("Lundi ",Date!A4," de 13H à 14H30")</f>
        <v>Lundi 17/10/2021 de 13H à 14H30</v>
      </c>
      <c r="B20" s="12"/>
      <c r="C20" s="26"/>
      <c r="D20" s="8"/>
      <c r="E20" t="str">
        <f t="shared" ref="E20:E29" si="1">IF(B20&gt;"",1,"")</f>
        <v/>
      </c>
    </row>
    <row r="21" spans="1:5" x14ac:dyDescent="0.3">
      <c r="A21" s="49" t="s">
        <v>152</v>
      </c>
      <c r="B21" s="8"/>
      <c r="C21" s="25"/>
      <c r="D21" s="8"/>
      <c r="E21" t="str">
        <f t="shared" si="1"/>
        <v/>
      </c>
    </row>
    <row r="22" spans="1:5" x14ac:dyDescent="0.3">
      <c r="B22" s="8"/>
      <c r="C22" s="25"/>
      <c r="D22" s="8"/>
      <c r="E22" t="str">
        <f t="shared" si="1"/>
        <v/>
      </c>
    </row>
    <row r="23" spans="1:5" x14ac:dyDescent="0.3">
      <c r="B23" s="8"/>
      <c r="C23" s="25"/>
      <c r="D23" s="8"/>
      <c r="E23" t="str">
        <f t="shared" si="1"/>
        <v/>
      </c>
    </row>
    <row r="24" spans="1:5" x14ac:dyDescent="0.3">
      <c r="B24" s="8"/>
      <c r="C24" s="25"/>
      <c r="D24" s="8"/>
      <c r="E24" t="str">
        <f t="shared" si="1"/>
        <v/>
      </c>
    </row>
    <row r="25" spans="1:5" x14ac:dyDescent="0.3">
      <c r="B25" s="8"/>
      <c r="C25" s="25"/>
      <c r="D25" s="8"/>
      <c r="E25" t="str">
        <f t="shared" si="1"/>
        <v/>
      </c>
    </row>
    <row r="26" spans="1:5" x14ac:dyDescent="0.3">
      <c r="B26" s="8"/>
      <c r="C26" s="25"/>
      <c r="D26" s="8"/>
      <c r="E26" t="str">
        <f t="shared" si="1"/>
        <v/>
      </c>
    </row>
    <row r="27" spans="1:5" x14ac:dyDescent="0.3">
      <c r="B27" s="8"/>
      <c r="C27" s="25"/>
      <c r="D27" s="8"/>
      <c r="E27" t="str">
        <f t="shared" si="1"/>
        <v/>
      </c>
    </row>
    <row r="28" spans="1:5" x14ac:dyDescent="0.3">
      <c r="B28" s="8"/>
      <c r="C28" s="25"/>
      <c r="D28" s="8"/>
      <c r="E28" t="str">
        <f t="shared" si="1"/>
        <v/>
      </c>
    </row>
    <row r="29" spans="1:5" x14ac:dyDescent="0.3">
      <c r="B29" s="8"/>
      <c r="C29" s="25"/>
      <c r="D29" s="8"/>
      <c r="E29" t="str">
        <f t="shared" si="1"/>
        <v/>
      </c>
    </row>
  </sheetData>
  <sheetProtection password="C8E3" sheet="1" objects="1" scenarios="1" selectLockedCells="1"/>
  <mergeCells count="3">
    <mergeCell ref="B3:D3"/>
    <mergeCell ref="B17:D17"/>
    <mergeCell ref="A1:B1"/>
  </mergeCells>
  <conditionalFormatting sqref="B6:B15">
    <cfRule type="duplicateValues" dxfId="1" priority="2"/>
  </conditionalFormatting>
  <conditionalFormatting sqref="B20:B29">
    <cfRule type="duplicateValues" dxfId="0" priority="1"/>
  </conditionalFormatting>
  <hyperlinks>
    <hyperlink ref="A2" location="Coordonnées!A1" display="Coordonnées" xr:uid="{00000000-0004-0000-09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Postes!$C$1:$C$2</xm:f>
          </x14:formula1>
          <xm:sqref>D6:D15 D20:D29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D116"/>
  <sheetViews>
    <sheetView workbookViewId="0">
      <selection activeCell="A2" sqref="A2"/>
    </sheetView>
  </sheetViews>
  <sheetFormatPr baseColWidth="10" defaultRowHeight="14.4" x14ac:dyDescent="0.3"/>
  <cols>
    <col min="1" max="1" width="18.6640625" customWidth="1"/>
    <col min="2" max="2" width="50.6640625" customWidth="1"/>
    <col min="3" max="3" width="37.88671875" customWidth="1"/>
  </cols>
  <sheetData>
    <row r="1" spans="1:4" ht="15" thickBot="1" x14ac:dyDescent="0.35">
      <c r="A1" s="79" t="str">
        <f>IF(Coordonnées!B3&gt;0,Coordonnées!B3,"")</f>
        <v/>
      </c>
      <c r="B1" s="79"/>
    </row>
    <row r="2" spans="1:4" ht="15" customHeight="1" thickBot="1" x14ac:dyDescent="0.35">
      <c r="A2" s="22" t="s">
        <v>141</v>
      </c>
      <c r="B2" s="2" t="s">
        <v>142</v>
      </c>
      <c r="C2" s="2" t="s">
        <v>49</v>
      </c>
      <c r="D2" s="47" t="s">
        <v>143</v>
      </c>
    </row>
    <row r="3" spans="1:4" hidden="1" x14ac:dyDescent="0.3">
      <c r="B3" s="36" t="str">
        <f>IF('Responsable équipe'!B5&gt;0,'Responsable équipe'!B5,"")</f>
        <v/>
      </c>
      <c r="C3" s="36" t="str">
        <f>IF('Responsable équipe'!D5&gt;0,'Responsable équipe'!D5,"")</f>
        <v/>
      </c>
      <c r="D3" s="37" t="str">
        <f>Coordonnées!J3</f>
        <v/>
      </c>
    </row>
    <row r="4" spans="1:4" hidden="1" x14ac:dyDescent="0.3">
      <c r="B4" s="30" t="str">
        <f>IF('Responsable équipe'!B6&gt;0,'Responsable équipe'!B6,"")</f>
        <v/>
      </c>
      <c r="C4" s="30" t="str">
        <f>IF('Responsable équipe'!D6&gt;0,'Responsable équipe'!D6,"")</f>
        <v/>
      </c>
      <c r="D4" s="38" t="str">
        <f>Global!$D$3</f>
        <v/>
      </c>
    </row>
    <row r="5" spans="1:4" hidden="1" x14ac:dyDescent="0.3">
      <c r="B5" s="30" t="str">
        <f>IF('Responsable équipe'!B7&gt;0,'Responsable équipe'!B7,"")</f>
        <v/>
      </c>
      <c r="C5" s="30" t="str">
        <f>IF('Responsable équipe'!D7&gt;0,'Responsable équipe'!D7,"")</f>
        <v/>
      </c>
      <c r="D5" s="38" t="str">
        <f>Global!$D$3</f>
        <v/>
      </c>
    </row>
    <row r="6" spans="1:4" hidden="1" x14ac:dyDescent="0.3">
      <c r="B6" s="30" t="str">
        <f>IF('Responsable équipe'!B8&gt;0,'Responsable équipe'!B8,"")</f>
        <v/>
      </c>
      <c r="C6" s="30" t="str">
        <f>IF('Responsable équipe'!D8&gt;0,'Responsable équipe'!D8,"")</f>
        <v/>
      </c>
      <c r="D6" s="38" t="str">
        <f>Global!$D$3</f>
        <v/>
      </c>
    </row>
    <row r="7" spans="1:4" hidden="1" x14ac:dyDescent="0.3">
      <c r="B7" s="30" t="str">
        <f>IF('Responsable équipe'!B9&gt;0,'Responsable équipe'!B9,"")</f>
        <v/>
      </c>
      <c r="C7" s="30" t="str">
        <f>IF('Responsable équipe'!D9&gt;0,'Responsable équipe'!D9,"")</f>
        <v/>
      </c>
      <c r="D7" s="38" t="str">
        <f>Global!$D$3</f>
        <v/>
      </c>
    </row>
    <row r="8" spans="1:4" hidden="1" x14ac:dyDescent="0.3">
      <c r="B8" s="30" t="str">
        <f>IF('Responsable équipe'!B10&gt;0,'Responsable équipe'!B10,"")</f>
        <v/>
      </c>
      <c r="C8" s="30" t="str">
        <f>IF('Responsable équipe'!D10&gt;0,'Responsable équipe'!D10,"")</f>
        <v/>
      </c>
      <c r="D8" s="38" t="str">
        <f>Global!$D$3</f>
        <v/>
      </c>
    </row>
    <row r="9" spans="1:4" hidden="1" x14ac:dyDescent="0.3">
      <c r="B9" s="30" t="str">
        <f>IF('Responsable équipe'!B11&gt;0,'Responsable équipe'!B11,"")</f>
        <v/>
      </c>
      <c r="C9" s="30" t="str">
        <f>IF('Responsable équipe'!D11&gt;0,'Responsable équipe'!D11,"")</f>
        <v/>
      </c>
      <c r="D9" s="38" t="str">
        <f>Global!$D$3</f>
        <v/>
      </c>
    </row>
    <row r="10" spans="1:4" hidden="1" x14ac:dyDescent="0.3">
      <c r="B10" s="30" t="str">
        <f>IF('Responsable équipe'!B12&gt;0,'Responsable équipe'!B12,"")</f>
        <v/>
      </c>
      <c r="C10" s="30" t="str">
        <f>IF('Responsable équipe'!D12&gt;0,'Responsable équipe'!D12,"")</f>
        <v/>
      </c>
      <c r="D10" s="38" t="str">
        <f>Global!$D$3</f>
        <v/>
      </c>
    </row>
    <row r="11" spans="1:4" hidden="1" x14ac:dyDescent="0.3">
      <c r="B11" s="30" t="str">
        <f>IF('Responsable équipe'!B13&gt;0,'Responsable équipe'!B13,"")</f>
        <v/>
      </c>
      <c r="C11" s="30" t="str">
        <f>IF('Responsable équipe'!D13&gt;0,'Responsable équipe'!D13,"")</f>
        <v/>
      </c>
      <c r="D11" s="38" t="str">
        <f>Global!$D$3</f>
        <v/>
      </c>
    </row>
    <row r="12" spans="1:4" hidden="1" x14ac:dyDescent="0.3">
      <c r="B12" s="30" t="str">
        <f>IF('Responsable équipe'!B14&gt;0,'Responsable équipe'!B14,"")</f>
        <v/>
      </c>
      <c r="C12" s="30" t="str">
        <f>IF('Responsable équipe'!D14&gt;0,'Responsable équipe'!D14,"")</f>
        <v/>
      </c>
      <c r="D12" s="38" t="str">
        <f>Global!$D$3</f>
        <v/>
      </c>
    </row>
    <row r="13" spans="1:4" hidden="1" x14ac:dyDescent="0.3">
      <c r="B13" s="30" t="str">
        <f>IF('Responsable équipe'!B15&gt;0,'Responsable équipe'!B15,"")</f>
        <v/>
      </c>
      <c r="C13" s="30" t="str">
        <f>IF('Responsable équipe'!D15&gt;0,'Responsable équipe'!D15,"")</f>
        <v/>
      </c>
      <c r="D13" s="38" t="str">
        <f>Global!$D$3</f>
        <v/>
      </c>
    </row>
    <row r="14" spans="1:4" hidden="1" x14ac:dyDescent="0.3">
      <c r="B14" s="30" t="str">
        <f>IF('Responsable équipe'!B16&gt;0,'Responsable équipe'!B16,"")</f>
        <v/>
      </c>
      <c r="C14" s="30" t="str">
        <f>IF('Responsable équipe'!D16&gt;0,'Responsable équipe'!D16,"")</f>
        <v/>
      </c>
      <c r="D14" s="38" t="str">
        <f>Global!$D$3</f>
        <v/>
      </c>
    </row>
    <row r="15" spans="1:4" hidden="1" x14ac:dyDescent="0.3">
      <c r="B15" s="30" t="str">
        <f>IF('Responsable équipe'!B17&gt;0,'Responsable équipe'!B17,"")</f>
        <v/>
      </c>
      <c r="C15" s="30" t="str">
        <f>IF('Responsable équipe'!D17&gt;0,'Responsable équipe'!D17,"")</f>
        <v/>
      </c>
      <c r="D15" s="38" t="str">
        <f>Global!$D$3</f>
        <v/>
      </c>
    </row>
    <row r="16" spans="1:4" hidden="1" x14ac:dyDescent="0.3">
      <c r="B16" s="30" t="str">
        <f>IF('Responsable équipe'!B18&gt;0,'Responsable équipe'!B18,"")</f>
        <v/>
      </c>
      <c r="C16" s="30" t="str">
        <f>IF('Responsable équipe'!D18&gt;0,'Responsable équipe'!D18,"")</f>
        <v/>
      </c>
      <c r="D16" s="38" t="str">
        <f>Global!$D$3</f>
        <v/>
      </c>
    </row>
    <row r="17" spans="2:4" hidden="1" x14ac:dyDescent="0.3">
      <c r="B17" s="31" t="str">
        <f>IF(Salle!B6&gt;0,Salle!B6,"")</f>
        <v/>
      </c>
      <c r="C17" s="31" t="str">
        <f>IF(Salle!D6&gt;0,Salle!D6,"")</f>
        <v/>
      </c>
      <c r="D17" s="39" t="str">
        <f>Global!$D$3</f>
        <v/>
      </c>
    </row>
    <row r="18" spans="2:4" hidden="1" x14ac:dyDescent="0.3">
      <c r="B18" s="31" t="str">
        <f>IF(Salle!B7&gt;0,Salle!B7,"")</f>
        <v/>
      </c>
      <c r="C18" s="31" t="str">
        <f>IF(Salle!D7&gt;0,Salle!D7,"")</f>
        <v/>
      </c>
      <c r="D18" s="39" t="str">
        <f>Global!$D$3</f>
        <v/>
      </c>
    </row>
    <row r="19" spans="2:4" hidden="1" x14ac:dyDescent="0.3">
      <c r="B19" s="31" t="str">
        <f>IF(Salle!B8&gt;0,Salle!B8,"")</f>
        <v/>
      </c>
      <c r="C19" s="31" t="str">
        <f>IF(Salle!D8&gt;0,Salle!D8,"")</f>
        <v/>
      </c>
      <c r="D19" s="39" t="str">
        <f>Global!$D$3</f>
        <v/>
      </c>
    </row>
    <row r="20" spans="2:4" hidden="1" x14ac:dyDescent="0.3">
      <c r="B20" s="31" t="str">
        <f>IF(Salle!B9&gt;0,Salle!B9,"")</f>
        <v/>
      </c>
      <c r="C20" s="31" t="str">
        <f>IF(Salle!D9&gt;0,Salle!D9,"")</f>
        <v/>
      </c>
      <c r="D20" s="39" t="str">
        <f>Global!$D$3</f>
        <v/>
      </c>
    </row>
    <row r="21" spans="2:4" hidden="1" x14ac:dyDescent="0.3">
      <c r="B21" s="31" t="str">
        <f>IF(Salle!B10&gt;0,Salle!B10,"")</f>
        <v/>
      </c>
      <c r="C21" s="31" t="str">
        <f>IF(Salle!D10&gt;0,Salle!D10,"")</f>
        <v/>
      </c>
      <c r="D21" s="39" t="str">
        <f>Global!$D$3</f>
        <v/>
      </c>
    </row>
    <row r="22" spans="2:4" hidden="1" x14ac:dyDescent="0.3">
      <c r="B22" s="31" t="str">
        <f>IF(Salle!B11&gt;0,Salle!B11,"")</f>
        <v/>
      </c>
      <c r="C22" s="31" t="str">
        <f>IF(Salle!D11&gt;0,Salle!D11,"")</f>
        <v/>
      </c>
      <c r="D22" s="39" t="str">
        <f>Global!$D$3</f>
        <v/>
      </c>
    </row>
    <row r="23" spans="2:4" hidden="1" x14ac:dyDescent="0.3">
      <c r="B23" s="31" t="str">
        <f>IF(Salle!B12&gt;0,Salle!B12,"")</f>
        <v/>
      </c>
      <c r="C23" s="31" t="str">
        <f>IF(Salle!D12&gt;0,Salle!D12,"")</f>
        <v/>
      </c>
      <c r="D23" s="39" t="str">
        <f>Global!$D$3</f>
        <v/>
      </c>
    </row>
    <row r="24" spans="2:4" hidden="1" x14ac:dyDescent="0.3">
      <c r="B24" s="31" t="str">
        <f>IF(Salle!B13&gt;0,Salle!B13,"")</f>
        <v/>
      </c>
      <c r="C24" s="31" t="str">
        <f>IF(Salle!D13&gt;0,Salle!D13,"")</f>
        <v/>
      </c>
      <c r="D24" s="39" t="str">
        <f>Global!$D$3</f>
        <v/>
      </c>
    </row>
    <row r="25" spans="2:4" hidden="1" x14ac:dyDescent="0.3">
      <c r="B25" s="31" t="str">
        <f>IF(Salle!B14&gt;0,Salle!B14,"")</f>
        <v/>
      </c>
      <c r="C25" s="31" t="str">
        <f>IF(Salle!D14&gt;0,Salle!D14,"")</f>
        <v/>
      </c>
      <c r="D25" s="39" t="str">
        <f>Global!$D$3</f>
        <v/>
      </c>
    </row>
    <row r="26" spans="2:4" hidden="1" x14ac:dyDescent="0.3">
      <c r="B26" s="31" t="str">
        <f>IF(Salle!B15&gt;0,Salle!B15,"")</f>
        <v/>
      </c>
      <c r="C26" s="31" t="str">
        <f>IF(Salle!D15&gt;0,Salle!D15,"")</f>
        <v/>
      </c>
      <c r="D26" s="39" t="str">
        <f>Global!$D$3</f>
        <v/>
      </c>
    </row>
    <row r="27" spans="2:4" hidden="1" x14ac:dyDescent="0.3">
      <c r="B27" s="31" t="str">
        <f>IF(Salle!B16&gt;0,Salle!B16,"")</f>
        <v/>
      </c>
      <c r="C27" s="31" t="str">
        <f>IF(Salle!D16&gt;0,Salle!D16,"")</f>
        <v/>
      </c>
      <c r="D27" s="39" t="str">
        <f>Global!$D$3</f>
        <v/>
      </c>
    </row>
    <row r="28" spans="2:4" hidden="1" x14ac:dyDescent="0.3">
      <c r="B28" s="31" t="str">
        <f>IF(Salle!B17&gt;0,Salle!B17,"")</f>
        <v/>
      </c>
      <c r="C28" s="31" t="str">
        <f>IF(Salle!D17&gt;0,Salle!D17,"")</f>
        <v/>
      </c>
      <c r="D28" s="39" t="str">
        <f>Global!$D$3</f>
        <v/>
      </c>
    </row>
    <row r="29" spans="2:4" hidden="1" x14ac:dyDescent="0.3">
      <c r="B29" s="31" t="str">
        <f>IF(Salle!B18&gt;0,Salle!B18,"")</f>
        <v/>
      </c>
      <c r="C29" s="31" t="str">
        <f>IF(Salle!D18&gt;0,Salle!D18,"")</f>
        <v/>
      </c>
      <c r="D29" s="39" t="str">
        <f>Global!$D$3</f>
        <v/>
      </c>
    </row>
    <row r="30" spans="2:4" hidden="1" x14ac:dyDescent="0.3">
      <c r="B30" s="31" t="str">
        <f>IF(Salle!B19&gt;0,Salle!B19,"")</f>
        <v/>
      </c>
      <c r="C30" s="31" t="str">
        <f>IF(Salle!D19&gt;0,Salle!D19,"")</f>
        <v/>
      </c>
      <c r="D30" s="39" t="str">
        <f>Global!$D$3</f>
        <v/>
      </c>
    </row>
    <row r="31" spans="2:4" hidden="1" x14ac:dyDescent="0.3">
      <c r="B31" s="31" t="str">
        <f>IF(Salle!B20&gt;0,Salle!B20,"")</f>
        <v/>
      </c>
      <c r="C31" s="31" t="str">
        <f>IF(Salle!D20&gt;0,Salle!D20,"")</f>
        <v/>
      </c>
      <c r="D31" s="39" t="str">
        <f>Global!$D$3</f>
        <v/>
      </c>
    </row>
    <row r="32" spans="2:4" hidden="1" x14ac:dyDescent="0.3">
      <c r="B32" s="31" t="str">
        <f>IF(Salle!B21&gt;0,Salle!B21,"")</f>
        <v/>
      </c>
      <c r="C32" s="31" t="str">
        <f>IF(Salle!D21&gt;0,Salle!D21,"")</f>
        <v/>
      </c>
      <c r="D32" s="39" t="str">
        <f>Global!$D$3</f>
        <v/>
      </c>
    </row>
    <row r="33" spans="2:4" hidden="1" x14ac:dyDescent="0.3">
      <c r="B33" s="31" t="str">
        <f>IF(Salle!B22&gt;0,Salle!B22,"")</f>
        <v/>
      </c>
      <c r="C33" s="31" t="str">
        <f>IF(Salle!D22&gt;0,Salle!D22,"")</f>
        <v/>
      </c>
      <c r="D33" s="39" t="str">
        <f>Global!$D$3</f>
        <v/>
      </c>
    </row>
    <row r="34" spans="2:4" hidden="1" x14ac:dyDescent="0.3">
      <c r="B34" s="31" t="str">
        <f>IF(Salle!B23&gt;0,Salle!B23,"")</f>
        <v/>
      </c>
      <c r="C34" s="31" t="str">
        <f>IF(Salle!D23&gt;0,Salle!D23,"")</f>
        <v/>
      </c>
      <c r="D34" s="39" t="str">
        <f>Global!$D$3</f>
        <v/>
      </c>
    </row>
    <row r="35" spans="2:4" hidden="1" x14ac:dyDescent="0.3">
      <c r="B35" s="31" t="str">
        <f>IF(Salle!B24&gt;0,Salle!B24,"")</f>
        <v/>
      </c>
      <c r="C35" s="31" t="str">
        <f>IF(Salle!D24&gt;0,Salle!D24,"")</f>
        <v/>
      </c>
      <c r="D35" s="39" t="str">
        <f>Global!$D$3</f>
        <v/>
      </c>
    </row>
    <row r="36" spans="2:4" hidden="1" x14ac:dyDescent="0.3">
      <c r="B36" s="31" t="str">
        <f>IF(Salle!B25&gt;0,Salle!B25,"")</f>
        <v/>
      </c>
      <c r="C36" s="31" t="str">
        <f>IF(Salle!D25&gt;0,Salle!D25,"")</f>
        <v/>
      </c>
      <c r="D36" s="39" t="str">
        <f>Global!$D$3</f>
        <v/>
      </c>
    </row>
    <row r="37" spans="2:4" hidden="1" x14ac:dyDescent="0.3">
      <c r="B37" s="31" t="str">
        <f>IF(Salle!B26&gt;0,Salle!B26,"")</f>
        <v/>
      </c>
      <c r="C37" s="31" t="str">
        <f>IF(Salle!D26&gt;0,Salle!D26,"")</f>
        <v/>
      </c>
      <c r="D37" s="39" t="str">
        <f>Global!$D$3</f>
        <v/>
      </c>
    </row>
    <row r="38" spans="2:4" hidden="1" x14ac:dyDescent="0.3">
      <c r="B38" s="31" t="str">
        <f>IF(Salle!B27&gt;0,Salle!B27,"")</f>
        <v/>
      </c>
      <c r="C38" s="31" t="str">
        <f>IF(Salle!D27&gt;0,Salle!D27,"")</f>
        <v/>
      </c>
      <c r="D38" s="39" t="str">
        <f>Global!$D$3</f>
        <v/>
      </c>
    </row>
    <row r="39" spans="2:4" hidden="1" x14ac:dyDescent="0.3">
      <c r="B39" s="31" t="str">
        <f>IF(Salle!B28&gt;0,Salle!B28,"")</f>
        <v/>
      </c>
      <c r="C39" s="31" t="str">
        <f>IF(Salle!D28&gt;0,Salle!D28,"")</f>
        <v/>
      </c>
      <c r="D39" s="39" t="str">
        <f>Global!$D$3</f>
        <v/>
      </c>
    </row>
    <row r="40" spans="2:4" hidden="1" x14ac:dyDescent="0.3">
      <c r="B40" s="31" t="str">
        <f>IF(Salle!B29&gt;0,Salle!B29,"")</f>
        <v/>
      </c>
      <c r="C40" s="31" t="str">
        <f>IF(Salle!D29&gt;0,Salle!D29,"")</f>
        <v/>
      </c>
      <c r="D40" s="39" t="str">
        <f>Global!$D$3</f>
        <v/>
      </c>
    </row>
    <row r="41" spans="2:4" hidden="1" x14ac:dyDescent="0.3">
      <c r="B41" s="31" t="str">
        <f>IF(Salle!B30&gt;0,Salle!B30,"")</f>
        <v/>
      </c>
      <c r="C41" s="31" t="str">
        <f>IF(Salle!D30&gt;0,Salle!D30,"")</f>
        <v/>
      </c>
      <c r="D41" s="39" t="str">
        <f>Global!$D$3</f>
        <v/>
      </c>
    </row>
    <row r="42" spans="2:4" hidden="1" x14ac:dyDescent="0.3">
      <c r="B42" s="27" t="str">
        <f>IF('Préparation salles Vendredi'!B6&gt;0,'Préparation salles Vendredi'!B6,"")</f>
        <v/>
      </c>
      <c r="C42" s="27" t="str">
        <f>IF('Préparation salles Vendredi'!B6&gt;0,'Préparation salles Vendredi'!A7,"")</f>
        <v/>
      </c>
      <c r="D42" s="40" t="str">
        <f>Global!$D$3</f>
        <v/>
      </c>
    </row>
    <row r="43" spans="2:4" hidden="1" x14ac:dyDescent="0.3">
      <c r="B43" s="27" t="str">
        <f>IF('Préparation salles Vendredi'!B7&gt;0,'Préparation salles Vendredi'!B7,"")</f>
        <v/>
      </c>
      <c r="C43" s="27" t="str">
        <f>IF('Préparation salles Vendredi'!B7&gt;0,'Préparation salles Vendredi'!A7,"")</f>
        <v/>
      </c>
      <c r="D43" s="40" t="str">
        <f>Global!$D$3</f>
        <v/>
      </c>
    </row>
    <row r="44" spans="2:4" hidden="1" x14ac:dyDescent="0.3">
      <c r="B44" s="27" t="str">
        <f>IF('Préparation salles Vendredi'!B8&gt;0,'Préparation salles Vendredi'!B8,"")</f>
        <v/>
      </c>
      <c r="C44" s="27" t="str">
        <f>IF('Préparation salles Vendredi'!B8&gt;0,'Préparation salles Vendredi'!A7,"")</f>
        <v/>
      </c>
      <c r="D44" s="40" t="str">
        <f>Global!$D$3</f>
        <v/>
      </c>
    </row>
    <row r="45" spans="2:4" hidden="1" x14ac:dyDescent="0.3">
      <c r="B45" s="27" t="str">
        <f>IF('Préparation salles Vendredi'!B9&gt;0,'Préparation salles Vendredi'!B9,"")</f>
        <v/>
      </c>
      <c r="C45" s="27" t="str">
        <f>IF('Préparation salles Vendredi'!B9&gt;0,'Préparation salles Vendredi'!A7,"")</f>
        <v/>
      </c>
      <c r="D45" s="40" t="str">
        <f>Global!$D$3</f>
        <v/>
      </c>
    </row>
    <row r="46" spans="2:4" hidden="1" x14ac:dyDescent="0.3">
      <c r="B46" s="27" t="str">
        <f>IF('Préparation salles Vendredi'!B10&gt;0,'Préparation salles Vendredi'!B10,"")</f>
        <v/>
      </c>
      <c r="C46" s="27" t="str">
        <f>IF('Préparation salles Vendredi'!B10&gt;0,'Préparation salles Vendredi'!A7,"")</f>
        <v/>
      </c>
      <c r="D46" s="40" t="str">
        <f>Global!$D$3</f>
        <v/>
      </c>
    </row>
    <row r="47" spans="2:4" hidden="1" x14ac:dyDescent="0.3">
      <c r="B47" s="27" t="str">
        <f>IF('Préparation salles Vendredi'!B11&gt;0,'Préparation salles Vendredi'!B11,"")</f>
        <v/>
      </c>
      <c r="C47" s="27" t="str">
        <f>IF('Préparation salles Vendredi'!B11&gt;0,'Préparation salles Vendredi'!A7,"")</f>
        <v/>
      </c>
      <c r="D47" s="40" t="str">
        <f>Global!$D$3</f>
        <v/>
      </c>
    </row>
    <row r="48" spans="2:4" hidden="1" x14ac:dyDescent="0.3">
      <c r="B48" s="27" t="str">
        <f>IF('Préparation salles Vendredi'!B16&gt;0,'Préparation salles Vendredi'!B16,"")</f>
        <v/>
      </c>
      <c r="C48" s="27" t="str">
        <f>IF('Préparation salles Vendredi'!B16&gt;0,'Préparation salles Vendredi'!A17,"")</f>
        <v/>
      </c>
      <c r="D48" s="40" t="str">
        <f>Global!$D$3</f>
        <v/>
      </c>
    </row>
    <row r="49" spans="2:4" hidden="1" x14ac:dyDescent="0.3">
      <c r="B49" s="27" t="str">
        <f>IF('Préparation salles Vendredi'!B17&gt;0,'Préparation salles Vendredi'!B17,"")</f>
        <v/>
      </c>
      <c r="C49" s="27" t="str">
        <f>IF('Préparation salles Vendredi'!B17&gt;0,'Préparation salles Vendredi'!A17,"")</f>
        <v/>
      </c>
      <c r="D49" s="40" t="str">
        <f>Global!$D$3</f>
        <v/>
      </c>
    </row>
    <row r="50" spans="2:4" hidden="1" x14ac:dyDescent="0.3">
      <c r="B50" s="27" t="str">
        <f>IF('Préparation salles Vendredi'!B18&gt;0,'Préparation salles Vendredi'!B18,"")</f>
        <v/>
      </c>
      <c r="C50" s="27" t="str">
        <f>IF('Préparation salles Vendredi'!B18&gt;0,'Préparation salles Vendredi'!A17,"")</f>
        <v/>
      </c>
      <c r="D50" s="40" t="str">
        <f>Global!$D$3</f>
        <v/>
      </c>
    </row>
    <row r="51" spans="2:4" hidden="1" x14ac:dyDescent="0.3">
      <c r="B51" s="27" t="str">
        <f>IF('Préparation salles Vendredi'!B19&gt;0,'Préparation salles Vendredi'!B19,"")</f>
        <v/>
      </c>
      <c r="C51" s="27" t="str">
        <f>IF('Préparation salles Vendredi'!B19&gt;0,'Préparation salles Vendredi'!A17,"")</f>
        <v/>
      </c>
      <c r="D51" s="40" t="str">
        <f>Global!$D$3</f>
        <v/>
      </c>
    </row>
    <row r="52" spans="2:4" hidden="1" x14ac:dyDescent="0.3">
      <c r="B52" s="27" t="str">
        <f>IF('Préparation salles Vendredi'!B20&gt;0,'Préparation salles Vendredi'!B20,"")</f>
        <v/>
      </c>
      <c r="C52" s="27" t="str">
        <f>IF('Préparation salles Vendredi'!B20&gt;0,'Préparation salles Vendredi'!A17,"")</f>
        <v/>
      </c>
      <c r="D52" s="40" t="str">
        <f>Global!$D$3</f>
        <v/>
      </c>
    </row>
    <row r="53" spans="2:4" hidden="1" x14ac:dyDescent="0.3">
      <c r="B53" s="27" t="str">
        <f>IF('Préparation salles Vendredi'!B21&gt;0,'Préparation salles Vendredi'!B21,"")</f>
        <v/>
      </c>
      <c r="C53" s="27" t="str">
        <f>IF('Préparation salles Vendredi'!B21&gt;0,'Préparation salles Vendredi'!A17,"")</f>
        <v/>
      </c>
      <c r="D53" s="40" t="str">
        <f>Global!$D$3</f>
        <v/>
      </c>
    </row>
    <row r="54" spans="2:4" hidden="1" x14ac:dyDescent="0.3">
      <c r="B54" s="27" t="str">
        <f>IF('Préparation salles Vendredi'!B22&gt;0,'Préparation salles Vendredi'!B22,"")</f>
        <v/>
      </c>
      <c r="C54" s="27" t="str">
        <f>IF('Préparation salles Vendredi'!B22&gt;0,'Préparation salles Vendredi'!A17,"")</f>
        <v/>
      </c>
      <c r="D54" s="40" t="str">
        <f>Global!$D$3</f>
        <v/>
      </c>
    </row>
    <row r="55" spans="2:4" hidden="1" x14ac:dyDescent="0.3">
      <c r="B55" s="27" t="str">
        <f>IF('Préparation salles Vendredi'!B23&gt;0,'Préparation salles Vendredi'!B23,"")</f>
        <v/>
      </c>
      <c r="C55" s="27" t="str">
        <f>IF('Préparation salles Vendredi'!B23&gt;0,'Préparation salles Vendredi'!A17,"")</f>
        <v/>
      </c>
      <c r="D55" s="40" t="str">
        <f>Global!$D$3</f>
        <v/>
      </c>
    </row>
    <row r="56" spans="2:4" hidden="1" x14ac:dyDescent="0.3">
      <c r="B56" s="28" t="str">
        <f>IF('Préparation salles Vendredi'!B26&gt;0,'Préparation salles Vendredi'!B26,"")</f>
        <v/>
      </c>
      <c r="C56" s="28" t="str">
        <f>IF('Préparation salles Vendredi'!B26&gt;0,'Préparation salles Vendredi'!A27,"")</f>
        <v/>
      </c>
      <c r="D56" s="41" t="str">
        <f>Global!$D$3</f>
        <v/>
      </c>
    </row>
    <row r="57" spans="2:4" hidden="1" x14ac:dyDescent="0.3">
      <c r="B57" s="28" t="str">
        <f>IF('Préparation salles Vendredi'!B27&gt;0,'Préparation salles Vendredi'!B27,"")</f>
        <v/>
      </c>
      <c r="C57" s="28" t="str">
        <f>IF('Préparation salles Vendredi'!B27&gt;0,'Préparation salles Vendredi'!A27,"")</f>
        <v/>
      </c>
      <c r="D57" s="41" t="str">
        <f>Global!$D$3</f>
        <v/>
      </c>
    </row>
    <row r="58" spans="2:4" hidden="1" x14ac:dyDescent="0.3">
      <c r="B58" s="28" t="str">
        <f>IF('Préparation salles Vendredi'!B28&gt;0,'Préparation salles Vendredi'!B28,"")</f>
        <v/>
      </c>
      <c r="C58" s="28" t="str">
        <f>IF('Préparation salles Vendredi'!B28&gt;0,'Préparation salles Vendredi'!A27,"")</f>
        <v/>
      </c>
      <c r="D58" s="41" t="str">
        <f>Global!$D$3</f>
        <v/>
      </c>
    </row>
    <row r="59" spans="2:4" hidden="1" x14ac:dyDescent="0.3">
      <c r="B59" s="28" t="str">
        <f>IF('Préparation salles Vendredi'!B29&gt;0,'Préparation salles Vendredi'!B29,"")</f>
        <v/>
      </c>
      <c r="C59" s="28" t="str">
        <f>IF('Préparation salles Vendredi'!B29&gt;0,'Préparation salles Vendredi'!A27,"")</f>
        <v/>
      </c>
      <c r="D59" s="41" t="str">
        <f>Global!$D$3</f>
        <v/>
      </c>
    </row>
    <row r="60" spans="2:4" hidden="1" x14ac:dyDescent="0.3">
      <c r="B60" s="28" t="str">
        <f>IF('Préparation salles Vendredi'!B30&gt;0,'Préparation salles Vendredi'!B30,"")</f>
        <v/>
      </c>
      <c r="C60" s="28" t="str">
        <f>IF('Préparation salles Vendredi'!B30&gt;0,'Préparation salles Vendredi'!A27,"")</f>
        <v/>
      </c>
      <c r="D60" s="41" t="str">
        <f>Global!$D$3</f>
        <v/>
      </c>
    </row>
    <row r="61" spans="2:4" hidden="1" x14ac:dyDescent="0.3">
      <c r="B61" s="28" t="str">
        <f>IF('Préparation salles Vendredi'!B31&gt;0,'Préparation salles Vendredi'!B31,"")</f>
        <v/>
      </c>
      <c r="C61" s="28" t="str">
        <f>IF('Préparation salles Vendredi'!B31&gt;0,'Préparation salles Vendredi'!A27,"")</f>
        <v/>
      </c>
      <c r="D61" s="41" t="str">
        <f>Global!$D$3</f>
        <v/>
      </c>
    </row>
    <row r="62" spans="2:4" hidden="1" x14ac:dyDescent="0.3">
      <c r="B62" s="28" t="str">
        <f>IF('Préparation salles Vendredi'!B32&gt;0,'Préparation salles Vendredi'!B32,"")</f>
        <v/>
      </c>
      <c r="C62" s="28" t="str">
        <f>IF('Préparation salles Vendredi'!B32&gt;0,'Préparation salles Vendredi'!A27,"")</f>
        <v/>
      </c>
      <c r="D62" s="41" t="str">
        <f>Global!$D$3</f>
        <v/>
      </c>
    </row>
    <row r="63" spans="2:4" hidden="1" x14ac:dyDescent="0.3">
      <c r="B63" s="28" t="str">
        <f>IF('Préparation salles Vendredi'!B33&gt;0,'Préparation salles Vendredi'!B33,"")</f>
        <v/>
      </c>
      <c r="C63" s="28" t="str">
        <f>IF('Préparation salles Vendredi'!B33&gt;0,'Préparation salles Vendredi'!A27,"")</f>
        <v/>
      </c>
      <c r="D63" s="41" t="str">
        <f>Global!$D$3</f>
        <v/>
      </c>
    </row>
    <row r="64" spans="2:4" hidden="1" x14ac:dyDescent="0.3">
      <c r="B64" s="28" t="str">
        <f>IF('Préparation salles Vendredi'!B34&gt;0,'Préparation salles Vendredi'!B34,"")</f>
        <v/>
      </c>
      <c r="C64" s="28" t="str">
        <f>IF('Préparation salles Vendredi'!B34&gt;0,'Préparation salles Vendredi'!A27,"")</f>
        <v/>
      </c>
      <c r="D64" s="41" t="str">
        <f>Global!$D$3</f>
        <v/>
      </c>
    </row>
    <row r="65" spans="2:4" hidden="1" x14ac:dyDescent="0.3">
      <c r="B65" s="28" t="str">
        <f>IF('Préparation salles Vendredi'!B35&gt;0,'Préparation salles Vendredi'!B35,"")</f>
        <v/>
      </c>
      <c r="C65" s="28" t="str">
        <f>IF('Préparation salles Vendredi'!B35&gt;0,'Préparation salles Vendredi'!A27,"")</f>
        <v/>
      </c>
      <c r="D65" s="41" t="str">
        <f>Global!$D$3</f>
        <v/>
      </c>
    </row>
    <row r="66" spans="2:4" hidden="1" x14ac:dyDescent="0.3">
      <c r="B66" s="29" t="str">
        <f>IF('Préparation salles Vendredi'!B40&gt;0,'Préparation salles Vendredi'!B40,"")</f>
        <v/>
      </c>
      <c r="C66" s="29" t="str">
        <f>IF('Préparation salles Vendredi'!B40&gt;0,'Préparation salles Vendredi'!A41,"")</f>
        <v/>
      </c>
      <c r="D66" s="42" t="str">
        <f>Global!$D$3</f>
        <v/>
      </c>
    </row>
    <row r="67" spans="2:4" hidden="1" x14ac:dyDescent="0.3">
      <c r="B67" s="29" t="str">
        <f>IF('Préparation salles Vendredi'!B41&gt;0,'Préparation salles Vendredi'!B41,"")</f>
        <v/>
      </c>
      <c r="C67" s="29" t="str">
        <f>IF('Préparation salles Vendredi'!B41&gt;0,'Préparation salles Vendredi'!A41,"")</f>
        <v/>
      </c>
      <c r="D67" s="42" t="str">
        <f>Global!$D$3</f>
        <v/>
      </c>
    </row>
    <row r="68" spans="2:4" hidden="1" x14ac:dyDescent="0.3">
      <c r="B68" s="29" t="str">
        <f>IF('Préparation salles Vendredi'!B42&gt;0,'Préparation salles Vendredi'!B42,"")</f>
        <v/>
      </c>
      <c r="C68" s="29" t="str">
        <f>IF('Préparation salles Vendredi'!B42&gt;0,'Préparation salles Vendredi'!A41,"")</f>
        <v/>
      </c>
      <c r="D68" s="42" t="str">
        <f>Global!$D$3</f>
        <v/>
      </c>
    </row>
    <row r="69" spans="2:4" hidden="1" x14ac:dyDescent="0.3">
      <c r="B69" s="29" t="str">
        <f>IF('Préparation salles Vendredi'!B43&gt;0,'Préparation salles Vendredi'!B43,"")</f>
        <v/>
      </c>
      <c r="C69" s="29" t="str">
        <f>IF('Préparation salles Vendredi'!B43&gt;0,'Préparation salles Vendredi'!A41,"")</f>
        <v/>
      </c>
      <c r="D69" s="42" t="str">
        <f>Global!$D$3</f>
        <v/>
      </c>
    </row>
    <row r="70" spans="2:4" hidden="1" x14ac:dyDescent="0.3">
      <c r="B70" s="29" t="str">
        <f>IF('Préparation salles Vendredi'!B44&gt;0,'Préparation salles Vendredi'!B44,"")</f>
        <v/>
      </c>
      <c r="C70" s="29" t="str">
        <f>IF('Préparation salles Vendredi'!B44&gt;0,'Préparation salles Vendredi'!A41,"")</f>
        <v/>
      </c>
      <c r="D70" s="42" t="str">
        <f>Global!$D$3</f>
        <v/>
      </c>
    </row>
    <row r="71" spans="2:4" hidden="1" x14ac:dyDescent="0.3">
      <c r="B71" s="29" t="str">
        <f>IF('Préparation salles Vendredi'!B45&gt;0,'Préparation salles Vendredi'!B45,"")</f>
        <v/>
      </c>
      <c r="C71" s="29" t="str">
        <f>IF('Préparation salles Vendredi'!B45&gt;0,'Préparation salles Vendredi'!A41,"")</f>
        <v/>
      </c>
      <c r="D71" s="42" t="str">
        <f>Global!$D$3</f>
        <v/>
      </c>
    </row>
    <row r="72" spans="2:4" hidden="1" x14ac:dyDescent="0.3">
      <c r="B72" s="29" t="str">
        <f>IF('Préparation salles Vendredi'!B46&gt;0,'Préparation salles Vendredi'!B46,"")</f>
        <v/>
      </c>
      <c r="C72" s="29" t="str">
        <f>IF('Préparation salles Vendredi'!B46&gt;0,'Préparation salles Vendredi'!A41,"")</f>
        <v/>
      </c>
      <c r="D72" s="42" t="str">
        <f>Global!$D$3</f>
        <v/>
      </c>
    </row>
    <row r="73" spans="2:4" hidden="1" x14ac:dyDescent="0.3">
      <c r="B73" s="29" t="str">
        <f>IF('Préparation salles Vendredi'!B47&gt;0,'Préparation salles Vendredi'!B47,"")</f>
        <v/>
      </c>
      <c r="C73" s="29" t="str">
        <f>IF('Préparation salles Vendredi'!B47&gt;0,'Préparation salles Vendredi'!A41,"")</f>
        <v/>
      </c>
      <c r="D73" s="42" t="str">
        <f>Global!$D$3</f>
        <v/>
      </c>
    </row>
    <row r="74" spans="2:4" hidden="1" x14ac:dyDescent="0.3">
      <c r="B74" s="29" t="str">
        <f>IF('Préparation salles Vendredi'!B48&gt;0,'Préparation salles Vendredi'!B48,"")</f>
        <v/>
      </c>
      <c r="C74" s="29" t="str">
        <f>IF('Préparation salles Vendredi'!B48&gt;0,'Préparation salles Vendredi'!A41,"")</f>
        <v/>
      </c>
      <c r="D74" s="42" t="str">
        <f>Global!$D$3</f>
        <v/>
      </c>
    </row>
    <row r="75" spans="2:4" hidden="1" x14ac:dyDescent="0.3">
      <c r="B75" s="29" t="str">
        <f>IF('Préparation salles Vendredi'!B49&gt;0,'Préparation salles Vendredi'!B49,"")</f>
        <v/>
      </c>
      <c r="C75" s="29" t="str">
        <f>IF('Préparation salles Vendredi'!B49&gt;0,'Préparation salles Vendredi'!A41,"")</f>
        <v/>
      </c>
      <c r="D75" s="42" t="str">
        <f>Global!$D$3</f>
        <v/>
      </c>
    </row>
    <row r="76" spans="2:4" hidden="1" x14ac:dyDescent="0.3">
      <c r="B76" s="35" t="str">
        <f>IF('Préparation salles Samedi'!B6&gt;0,'Préparation salles Samedi'!B6,"")</f>
        <v/>
      </c>
      <c r="C76" s="35" t="str">
        <f>IF('Préparation salles Samedi'!B6&gt;0,'Préparation salles Samedi'!A7,"")</f>
        <v/>
      </c>
      <c r="D76" s="43" t="str">
        <f>Global!$D$3</f>
        <v/>
      </c>
    </row>
    <row r="77" spans="2:4" hidden="1" x14ac:dyDescent="0.3">
      <c r="B77" s="35" t="str">
        <f>IF('Préparation salles Samedi'!B7&gt;0,'Préparation salles Samedi'!B7,"")</f>
        <v/>
      </c>
      <c r="C77" s="35" t="str">
        <f>IF('Préparation salles Samedi'!B7&gt;0,'Préparation salles Samedi'!A7,"")</f>
        <v/>
      </c>
      <c r="D77" s="43" t="str">
        <f>Global!$D$3</f>
        <v/>
      </c>
    </row>
    <row r="78" spans="2:4" hidden="1" x14ac:dyDescent="0.3">
      <c r="B78" s="35" t="str">
        <f>IF('Préparation salles Samedi'!B8&gt;0,'Préparation salles Samedi'!B8,"")</f>
        <v/>
      </c>
      <c r="C78" s="35" t="str">
        <f>IF('Préparation salles Samedi'!B8&gt;0,'Préparation salles Samedi'!A7,"")</f>
        <v/>
      </c>
      <c r="D78" s="43" t="str">
        <f>Global!$D$3</f>
        <v/>
      </c>
    </row>
    <row r="79" spans="2:4" hidden="1" x14ac:dyDescent="0.3">
      <c r="B79" s="35" t="str">
        <f>IF('Préparation salles Samedi'!B9&gt;0,'Préparation salles Samedi'!B9,"")</f>
        <v/>
      </c>
      <c r="C79" s="35" t="str">
        <f>IF('Préparation salles Samedi'!B9&gt;0,'Préparation salles Samedi'!A7,"")</f>
        <v/>
      </c>
      <c r="D79" s="43" t="str">
        <f>Global!$D$3</f>
        <v/>
      </c>
    </row>
    <row r="80" spans="2:4" hidden="1" x14ac:dyDescent="0.3">
      <c r="B80" s="35" t="str">
        <f>IF('Préparation salles Samedi'!B10&gt;0,'Préparation salles Samedi'!B10,"")</f>
        <v/>
      </c>
      <c r="C80" s="35" t="str">
        <f>IF('Préparation salles Samedi'!B10&gt;0,'Préparation salles Samedi'!A7,"")</f>
        <v/>
      </c>
      <c r="D80" s="43" t="str">
        <f>Global!$D$3</f>
        <v/>
      </c>
    </row>
    <row r="81" spans="2:4" hidden="1" x14ac:dyDescent="0.3">
      <c r="B81" s="35" t="str">
        <f>IF('Préparation salles Samedi'!B11&gt;0,'Préparation salles Samedi'!B11,"")</f>
        <v/>
      </c>
      <c r="C81" s="35" t="str">
        <f>IF('Préparation salles Samedi'!B11&gt;0,'Préparation salles Samedi'!A7,"")</f>
        <v/>
      </c>
      <c r="D81" s="43" t="str">
        <f>Global!$D$3</f>
        <v/>
      </c>
    </row>
    <row r="82" spans="2:4" hidden="1" x14ac:dyDescent="0.3">
      <c r="B82" s="35" t="str">
        <f>IF('Préparation salles Samedi'!B12&gt;0,'Préparation salles Samedi'!B12,"")</f>
        <v/>
      </c>
      <c r="C82" s="35" t="str">
        <f>IF('Préparation salles Samedi'!B12&gt;0,'Préparation salles Samedi'!A7,"")</f>
        <v/>
      </c>
      <c r="D82" s="43" t="str">
        <f>Global!$D$3</f>
        <v/>
      </c>
    </row>
    <row r="83" spans="2:4" hidden="1" x14ac:dyDescent="0.3">
      <c r="B83" s="35" t="str">
        <f>IF('Préparation salles Samedi'!B13&gt;0,'Préparation salles Samedi'!B13,"")</f>
        <v/>
      </c>
      <c r="C83" s="35" t="str">
        <f>IF('Préparation salles Samedi'!B13&gt;0,'Préparation salles Samedi'!A7,"")</f>
        <v/>
      </c>
      <c r="D83" s="43" t="str">
        <f>Global!$D$3</f>
        <v/>
      </c>
    </row>
    <row r="84" spans="2:4" hidden="1" x14ac:dyDescent="0.3">
      <c r="B84" s="35" t="str">
        <f>IF('Préparation salles Samedi'!B14&gt;0,'Préparation salles Samedi'!B14,"")</f>
        <v/>
      </c>
      <c r="C84" s="35" t="str">
        <f>IF('Préparation salles Samedi'!B14&gt;0,'Préparation salles Samedi'!A7,"")</f>
        <v/>
      </c>
      <c r="D84" s="43" t="str">
        <f>Global!$D$3</f>
        <v/>
      </c>
    </row>
    <row r="85" spans="2:4" hidden="1" x14ac:dyDescent="0.3">
      <c r="B85" s="35" t="str">
        <f>IF('Préparation salles Samedi'!B15&gt;0,'Préparation salles Samedi'!B15,"")</f>
        <v/>
      </c>
      <c r="C85" s="35" t="str">
        <f>IF('Préparation salles Samedi'!B15&gt;0,'Préparation salles Samedi'!A7,"")</f>
        <v/>
      </c>
      <c r="D85" s="43" t="str">
        <f>Global!$D$3</f>
        <v/>
      </c>
    </row>
    <row r="86" spans="2:4" hidden="1" x14ac:dyDescent="0.3">
      <c r="B86" s="34" t="str">
        <f>IF('Rangement Dimanche'!B6&gt;0,'Rangement Dimanche'!B6,"")</f>
        <v/>
      </c>
      <c r="C86" s="34" t="str">
        <f>IF('Rangement Dimanche'!B6&gt;0,'Rangement Dimanche'!A7,"")</f>
        <v/>
      </c>
      <c r="D86" s="46" t="str">
        <f>Global!$D$3</f>
        <v/>
      </c>
    </row>
    <row r="87" spans="2:4" hidden="1" x14ac:dyDescent="0.3">
      <c r="B87" s="34" t="str">
        <f>IF('Rangement Dimanche'!B7&gt;0,'Rangement Dimanche'!B7,"")</f>
        <v/>
      </c>
      <c r="C87" s="34" t="str">
        <f>IF('Rangement Dimanche'!B7&gt;0,'Rangement Dimanche'!A7,"")</f>
        <v/>
      </c>
      <c r="D87" s="46" t="str">
        <f>Global!$D$3</f>
        <v/>
      </c>
    </row>
    <row r="88" spans="2:4" hidden="1" x14ac:dyDescent="0.3">
      <c r="B88" s="34" t="str">
        <f>IF('Rangement Dimanche'!B8&gt;0,'Rangement Dimanche'!B8,"")</f>
        <v/>
      </c>
      <c r="C88" s="34" t="str">
        <f>IF('Rangement Dimanche'!B8&gt;0,'Rangement Dimanche'!A7,"")</f>
        <v/>
      </c>
      <c r="D88" s="46" t="str">
        <f>Global!$D$3</f>
        <v/>
      </c>
    </row>
    <row r="89" spans="2:4" hidden="1" x14ac:dyDescent="0.3">
      <c r="B89" s="34" t="str">
        <f>IF('Rangement Dimanche'!B9&gt;0,'Rangement Dimanche'!B9,"")</f>
        <v/>
      </c>
      <c r="C89" s="34" t="str">
        <f>IF('Rangement Dimanche'!B9&gt;0,'Rangement Dimanche'!A7,"")</f>
        <v/>
      </c>
      <c r="D89" s="46" t="str">
        <f>Global!$D$3</f>
        <v/>
      </c>
    </row>
    <row r="90" spans="2:4" hidden="1" x14ac:dyDescent="0.3">
      <c r="B90" s="34" t="str">
        <f>IF('Rangement Dimanche'!B10&gt;0,'Rangement Dimanche'!B10,"")</f>
        <v/>
      </c>
      <c r="C90" s="34" t="str">
        <f>IF('Rangement Dimanche'!B10&gt;0,'Rangement Dimanche'!A7,"")</f>
        <v/>
      </c>
      <c r="D90" s="46" t="str">
        <f>Global!$D$3</f>
        <v/>
      </c>
    </row>
    <row r="91" spans="2:4" hidden="1" x14ac:dyDescent="0.3">
      <c r="B91" s="34" t="str">
        <f>IF('Rangement Dimanche'!B11&gt;0,'Rangement Dimanche'!B11,"")</f>
        <v/>
      </c>
      <c r="C91" s="34" t="str">
        <f>IF('Rangement Dimanche'!B11&gt;0,'Rangement Dimanche'!A7,"")</f>
        <v/>
      </c>
      <c r="D91" s="46" t="str">
        <f>Global!$D$3</f>
        <v/>
      </c>
    </row>
    <row r="92" spans="2:4" hidden="1" x14ac:dyDescent="0.3">
      <c r="B92" s="34" t="str">
        <f>IF('Rangement Dimanche'!B12&gt;0,'Rangement Dimanche'!B12,"")</f>
        <v/>
      </c>
      <c r="C92" s="34" t="str">
        <f>IF('Rangement Dimanche'!B12&gt;0,'Rangement Dimanche'!A7,"")</f>
        <v/>
      </c>
      <c r="D92" s="46" t="str">
        <f>Global!$D$3</f>
        <v/>
      </c>
    </row>
    <row r="93" spans="2:4" hidden="1" x14ac:dyDescent="0.3">
      <c r="B93" s="34" t="str">
        <f>IF('Rangement Dimanche'!B13&gt;0,'Rangement Dimanche'!B13,"")</f>
        <v/>
      </c>
      <c r="C93" s="34" t="str">
        <f>IF('Rangement Dimanche'!B13&gt;0,'Rangement Dimanche'!A7,"")</f>
        <v/>
      </c>
      <c r="D93" s="46" t="str">
        <f>Global!$D$3</f>
        <v/>
      </c>
    </row>
    <row r="94" spans="2:4" hidden="1" x14ac:dyDescent="0.3">
      <c r="B94" s="34" t="str">
        <f>IF('Rangement Dimanche'!B14&gt;0,'Rangement Dimanche'!B14,"")</f>
        <v/>
      </c>
      <c r="C94" s="34" t="str">
        <f>IF('Rangement Dimanche'!B14&gt;0,'Rangement Dimanche'!A7,"")</f>
        <v/>
      </c>
      <c r="D94" s="46" t="str">
        <f>Global!$D$3</f>
        <v/>
      </c>
    </row>
    <row r="95" spans="2:4" hidden="1" x14ac:dyDescent="0.3">
      <c r="B95" s="34" t="str">
        <f>IF('Rangement Dimanche'!B15&gt;0,'Rangement Dimanche'!B15,"")</f>
        <v/>
      </c>
      <c r="C95" s="34" t="str">
        <f>IF('Rangement Dimanche'!B15&gt;0,'Rangement Dimanche'!A7,"")</f>
        <v/>
      </c>
      <c r="D95" s="46" t="str">
        <f>Global!$D$3</f>
        <v/>
      </c>
    </row>
    <row r="96" spans="2:4" hidden="1" x14ac:dyDescent="0.3">
      <c r="B96" s="32" t="str">
        <f>IF('Rangement Lundi'!B6&gt;0,'Rangement Lundi'!B6,"")</f>
        <v/>
      </c>
      <c r="C96" s="32" t="str">
        <f>IF('Rangement Lundi'!B6&gt;0,'Rangement Lundi'!A7,"")</f>
        <v/>
      </c>
      <c r="D96" s="44" t="str">
        <f>Global!$D$3</f>
        <v/>
      </c>
    </row>
    <row r="97" spans="2:4" hidden="1" x14ac:dyDescent="0.3">
      <c r="B97" s="32" t="str">
        <f>IF('Rangement Lundi'!B7&gt;0,'Rangement Lundi'!B7,"")</f>
        <v/>
      </c>
      <c r="C97" s="32" t="str">
        <f>IF('Rangement Lundi'!B7&gt;0,'Rangement Lundi'!A7,"")</f>
        <v/>
      </c>
      <c r="D97" s="44" t="str">
        <f>Global!$D$3</f>
        <v/>
      </c>
    </row>
    <row r="98" spans="2:4" hidden="1" x14ac:dyDescent="0.3">
      <c r="B98" s="32" t="str">
        <f>IF('Rangement Lundi'!B8&gt;0,'Rangement Lundi'!B8,"")</f>
        <v/>
      </c>
      <c r="C98" s="32" t="str">
        <f>IF('Rangement Lundi'!B8&gt;0,'Rangement Lundi'!A7,"")</f>
        <v/>
      </c>
      <c r="D98" s="44" t="str">
        <f>Global!$D$3</f>
        <v/>
      </c>
    </row>
    <row r="99" spans="2:4" hidden="1" x14ac:dyDescent="0.3">
      <c r="B99" s="32" t="str">
        <f>IF('Rangement Lundi'!B9&gt;0,'Rangement Lundi'!B9,"")</f>
        <v/>
      </c>
      <c r="C99" s="32" t="str">
        <f>IF('Rangement Lundi'!B9&gt;0,'Rangement Lundi'!A7,"")</f>
        <v/>
      </c>
      <c r="D99" s="44" t="str">
        <f>Global!$D$3</f>
        <v/>
      </c>
    </row>
    <row r="100" spans="2:4" hidden="1" x14ac:dyDescent="0.3">
      <c r="B100" s="32" t="str">
        <f>IF('Rangement Lundi'!B10&gt;0,'Rangement Lundi'!B10,"")</f>
        <v/>
      </c>
      <c r="C100" s="32" t="str">
        <f>IF('Rangement Lundi'!B10&gt;0,'Rangement Lundi'!A7,"")</f>
        <v/>
      </c>
      <c r="D100" s="44" t="str">
        <f>Global!$D$3</f>
        <v/>
      </c>
    </row>
    <row r="101" spans="2:4" hidden="1" x14ac:dyDescent="0.3">
      <c r="B101" s="32" t="str">
        <f>IF('Rangement Lundi'!B11&gt;0,'Rangement Lundi'!B11,"")</f>
        <v/>
      </c>
      <c r="C101" s="32" t="str">
        <f>IF('Rangement Lundi'!B11&gt;0,'Rangement Lundi'!A7,"")</f>
        <v/>
      </c>
      <c r="D101" s="44" t="str">
        <f>Global!$D$3</f>
        <v/>
      </c>
    </row>
    <row r="102" spans="2:4" hidden="1" x14ac:dyDescent="0.3">
      <c r="B102" s="32" t="str">
        <f>IF('Rangement Lundi'!B12&gt;0,'Rangement Lundi'!B12,"")</f>
        <v/>
      </c>
      <c r="C102" s="32" t="str">
        <f>IF('Rangement Lundi'!B12&gt;0,'Rangement Lundi'!A7,"")</f>
        <v/>
      </c>
      <c r="D102" s="44" t="str">
        <f>Global!$D$3</f>
        <v/>
      </c>
    </row>
    <row r="103" spans="2:4" hidden="1" x14ac:dyDescent="0.3">
      <c r="B103" s="32" t="str">
        <f>IF('Rangement Lundi'!B13&gt;0,'Rangement Lundi'!B13,"")</f>
        <v/>
      </c>
      <c r="C103" s="32" t="str">
        <f>IF('Rangement Lundi'!B13&gt;0,'Rangement Lundi'!A7,"")</f>
        <v/>
      </c>
      <c r="D103" s="44" t="str">
        <f>Global!$D$3</f>
        <v/>
      </c>
    </row>
    <row r="104" spans="2:4" hidden="1" x14ac:dyDescent="0.3">
      <c r="B104" s="32" t="str">
        <f>IF('Rangement Lundi'!B14&gt;0,'Rangement Lundi'!B14,"")</f>
        <v/>
      </c>
      <c r="C104" s="32" t="str">
        <f>IF('Rangement Lundi'!B14&gt;0,'Rangement Lundi'!A7,"")</f>
        <v/>
      </c>
      <c r="D104" s="44" t="str">
        <f>Global!$D$3</f>
        <v/>
      </c>
    </row>
    <row r="105" spans="2:4" hidden="1" x14ac:dyDescent="0.3">
      <c r="B105" s="32" t="str">
        <f>IF('Rangement Lundi'!B15&gt;0,'Rangement Lundi'!B15,"")</f>
        <v/>
      </c>
      <c r="C105" s="32" t="str">
        <f>IF('Rangement Lundi'!B15&gt;0,'Rangement Lundi'!A7,"")</f>
        <v/>
      </c>
      <c r="D105" s="44" t="str">
        <f>Global!$D$3</f>
        <v/>
      </c>
    </row>
    <row r="106" spans="2:4" hidden="1" x14ac:dyDescent="0.3">
      <c r="B106" s="33" t="str">
        <f>IF('Rangement Lundi'!B20&gt;0,'Rangement Lundi'!B20,"")</f>
        <v/>
      </c>
      <c r="C106" s="33" t="str">
        <f>IF('Rangement Lundi'!B20&gt;0,'Rangement Lundi'!A21,"")</f>
        <v/>
      </c>
      <c r="D106" s="45" t="str">
        <f>Global!$D$3</f>
        <v/>
      </c>
    </row>
    <row r="107" spans="2:4" hidden="1" x14ac:dyDescent="0.3">
      <c r="B107" s="33" t="str">
        <f>IF('Rangement Lundi'!B21&gt;0,'Rangement Lundi'!B21,"")</f>
        <v/>
      </c>
      <c r="C107" s="33" t="str">
        <f>IF('Rangement Lundi'!B21&gt;0,'Rangement Lundi'!A21,"")</f>
        <v/>
      </c>
      <c r="D107" s="45" t="str">
        <f>Global!$D$3</f>
        <v/>
      </c>
    </row>
    <row r="108" spans="2:4" hidden="1" x14ac:dyDescent="0.3">
      <c r="B108" s="33" t="str">
        <f>IF('Rangement Lundi'!B22&gt;0,'Rangement Lundi'!B22,"")</f>
        <v/>
      </c>
      <c r="C108" s="33" t="str">
        <f>IF('Rangement Lundi'!B22&gt;0,'Rangement Lundi'!A21,"")</f>
        <v/>
      </c>
      <c r="D108" s="45" t="str">
        <f>Global!$D$3</f>
        <v/>
      </c>
    </row>
    <row r="109" spans="2:4" hidden="1" x14ac:dyDescent="0.3">
      <c r="B109" s="33" t="str">
        <f>IF('Rangement Lundi'!B23&gt;0,'Rangement Lundi'!B23,"")</f>
        <v/>
      </c>
      <c r="C109" s="33" t="str">
        <f>IF('Rangement Lundi'!B23&gt;0,'Rangement Lundi'!A21,"")</f>
        <v/>
      </c>
      <c r="D109" s="45" t="str">
        <f>Global!$D$3</f>
        <v/>
      </c>
    </row>
    <row r="110" spans="2:4" hidden="1" x14ac:dyDescent="0.3">
      <c r="B110" s="33" t="str">
        <f>IF('Rangement Lundi'!B24&gt;0,'Rangement Lundi'!B24,"")</f>
        <v/>
      </c>
      <c r="C110" s="33" t="str">
        <f>IF('Rangement Lundi'!B24&gt;0,'Rangement Lundi'!A21,"")</f>
        <v/>
      </c>
      <c r="D110" s="45" t="str">
        <f>Global!$D$3</f>
        <v/>
      </c>
    </row>
    <row r="111" spans="2:4" hidden="1" x14ac:dyDescent="0.3">
      <c r="B111" s="33" t="str">
        <f>IF('Rangement Lundi'!B25&gt;0,'Rangement Lundi'!B25,"")</f>
        <v/>
      </c>
      <c r="C111" s="33" t="str">
        <f>IF('Rangement Lundi'!B25&gt;0,'Rangement Lundi'!A21,"")</f>
        <v/>
      </c>
      <c r="D111" s="45" t="str">
        <f>Global!$D$3</f>
        <v/>
      </c>
    </row>
    <row r="112" spans="2:4" hidden="1" x14ac:dyDescent="0.3">
      <c r="B112" s="33" t="str">
        <f>IF('Rangement Lundi'!B26&gt;0,'Rangement Lundi'!B26,"")</f>
        <v/>
      </c>
      <c r="C112" s="33" t="str">
        <f>IF('Rangement Lundi'!B26&gt;0,'Rangement Lundi'!A21,"")</f>
        <v/>
      </c>
      <c r="D112" s="45" t="str">
        <f>Global!$D$3</f>
        <v/>
      </c>
    </row>
    <row r="113" spans="2:4" hidden="1" x14ac:dyDescent="0.3">
      <c r="B113" s="33" t="str">
        <f>IF('Rangement Lundi'!B27&gt;0,'Rangement Lundi'!B27,"")</f>
        <v/>
      </c>
      <c r="C113" s="33" t="str">
        <f>IF('Rangement Lundi'!B27&gt;0,'Rangement Lundi'!A21,"")</f>
        <v/>
      </c>
      <c r="D113" s="45" t="str">
        <f>Global!$D$3</f>
        <v/>
      </c>
    </row>
    <row r="114" spans="2:4" hidden="1" x14ac:dyDescent="0.3">
      <c r="B114" s="33" t="str">
        <f>IF('Rangement Lundi'!B28&gt;0,'Rangement Lundi'!B28,"")</f>
        <v/>
      </c>
      <c r="C114" s="33" t="str">
        <f>IF('Rangement Lundi'!B28&gt;0,'Rangement Lundi'!A21,"")</f>
        <v/>
      </c>
      <c r="D114" s="45" t="str">
        <f>Global!$D$3</f>
        <v/>
      </c>
    </row>
    <row r="115" spans="2:4" hidden="1" x14ac:dyDescent="0.3">
      <c r="B115" s="33" t="str">
        <f>IF('Rangement Lundi'!B29&gt;0,'Rangement Lundi'!B29,"")</f>
        <v/>
      </c>
      <c r="C115" s="33" t="str">
        <f>IF('Rangement Lundi'!B29&gt;0,'Rangement Lundi'!A21,"")</f>
        <v/>
      </c>
      <c r="D115" s="45" t="str">
        <f>Global!$D$3</f>
        <v/>
      </c>
    </row>
    <row r="116" spans="2:4" ht="14.4" customHeight="1" x14ac:dyDescent="0.3"/>
  </sheetData>
  <sheetProtection algorithmName="SHA-512" hashValue="Tm3wCMcT+3IYkXaRukvjShe0CGpm6tv2kRze0aRXxi7vmRqWeNlnjVVQB4lngUfq2x5v52C3d+s8332QgSKRkw==" saltValue="NG61rTHigeUn2+6LywEnxQ==" spinCount="100000" sheet="1" objects="1" scenarios="1" selectLockedCells="1" autoFilter="0"/>
  <autoFilter ref="B1:B115" xr:uid="{00000000-0009-0000-0000-00000B000000}">
    <filterColumn colId="0">
      <customFilters>
        <customFilter operator="notEqual" val=" "/>
      </customFilters>
    </filterColumn>
  </autoFilter>
  <mergeCells count="1">
    <mergeCell ref="A1:B1"/>
  </mergeCells>
  <hyperlinks>
    <hyperlink ref="A2" location="Coordonnées!A1" display="Coordonnées" xr:uid="{00000000-0004-0000-0B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topLeftCell="A7" workbookViewId="0">
      <selection activeCell="G26" sqref="G25:G26"/>
    </sheetView>
  </sheetViews>
  <sheetFormatPr baseColWidth="10" defaultRowHeight="14.4" x14ac:dyDescent="0.3"/>
  <cols>
    <col min="1" max="1" width="75.6640625" bestFit="1" customWidth="1"/>
    <col min="3" max="3" width="21.88671875" customWidth="1"/>
    <col min="4" max="4" width="14.6640625" bestFit="1" customWidth="1"/>
  </cols>
  <sheetData>
    <row r="1" spans="1:4" x14ac:dyDescent="0.3">
      <c r="A1" s="1" t="s">
        <v>5</v>
      </c>
      <c r="B1">
        <v>8</v>
      </c>
      <c r="C1" t="s">
        <v>83</v>
      </c>
      <c r="D1" s="17" t="s">
        <v>100</v>
      </c>
    </row>
    <row r="2" spans="1:4" x14ac:dyDescent="0.3">
      <c r="A2" s="1" t="s">
        <v>6</v>
      </c>
      <c r="B2">
        <v>2</v>
      </c>
      <c r="C2" t="s">
        <v>176</v>
      </c>
      <c r="D2" s="17" t="s">
        <v>177</v>
      </c>
    </row>
    <row r="3" spans="1:4" x14ac:dyDescent="0.3">
      <c r="A3" s="1" t="s">
        <v>4</v>
      </c>
      <c r="B3">
        <v>15</v>
      </c>
      <c r="C3" t="s">
        <v>168</v>
      </c>
      <c r="D3" s="54" t="s">
        <v>169</v>
      </c>
    </row>
    <row r="4" spans="1:4" x14ac:dyDescent="0.3">
      <c r="A4" s="1" t="s">
        <v>7</v>
      </c>
      <c r="B4">
        <v>39</v>
      </c>
      <c r="C4" t="s">
        <v>91</v>
      </c>
    </row>
    <row r="5" spans="1:4" x14ac:dyDescent="0.3">
      <c r="A5" s="1" t="s">
        <v>8</v>
      </c>
      <c r="B5">
        <v>4</v>
      </c>
      <c r="C5" t="s">
        <v>81</v>
      </c>
      <c r="D5" s="17" t="s">
        <v>101</v>
      </c>
    </row>
    <row r="6" spans="1:4" x14ac:dyDescent="0.3">
      <c r="A6" s="1" t="s">
        <v>9</v>
      </c>
      <c r="B6">
        <v>3</v>
      </c>
      <c r="C6" t="s">
        <v>80</v>
      </c>
      <c r="D6" s="17" t="s">
        <v>102</v>
      </c>
    </row>
    <row r="7" spans="1:4" x14ac:dyDescent="0.3">
      <c r="A7" s="1" t="s">
        <v>10</v>
      </c>
      <c r="B7">
        <v>5</v>
      </c>
      <c r="C7" t="s">
        <v>82</v>
      </c>
      <c r="D7" s="17" t="s">
        <v>103</v>
      </c>
    </row>
    <row r="8" spans="1:4" x14ac:dyDescent="0.3">
      <c r="A8" s="1" t="s">
        <v>155</v>
      </c>
      <c r="B8">
        <v>99</v>
      </c>
      <c r="C8" t="s">
        <v>156</v>
      </c>
      <c r="D8" s="17" t="s">
        <v>157</v>
      </c>
    </row>
    <row r="9" spans="1:4" x14ac:dyDescent="0.3">
      <c r="A9" s="1" t="s">
        <v>11</v>
      </c>
      <c r="B9">
        <v>1</v>
      </c>
      <c r="C9" t="s">
        <v>77</v>
      </c>
      <c r="D9" s="17" t="s">
        <v>104</v>
      </c>
    </row>
    <row r="10" spans="1:4" x14ac:dyDescent="0.3">
      <c r="A10" s="1" t="s">
        <v>12</v>
      </c>
      <c r="B10">
        <v>41</v>
      </c>
      <c r="C10" t="s">
        <v>192</v>
      </c>
      <c r="D10" s="17" t="s">
        <v>193</v>
      </c>
    </row>
    <row r="11" spans="1:4" x14ac:dyDescent="0.3">
      <c r="A11" s="1" t="s">
        <v>13</v>
      </c>
      <c r="B11">
        <v>7</v>
      </c>
      <c r="C11" t="s">
        <v>92</v>
      </c>
      <c r="D11" s="17" t="s">
        <v>105</v>
      </c>
    </row>
    <row r="12" spans="1:4" x14ac:dyDescent="0.3">
      <c r="A12" s="1" t="s">
        <v>14</v>
      </c>
      <c r="B12">
        <v>6</v>
      </c>
      <c r="C12" t="s">
        <v>162</v>
      </c>
      <c r="D12" s="17" t="s">
        <v>163</v>
      </c>
    </row>
    <row r="13" spans="1:4" x14ac:dyDescent="0.3">
      <c r="A13" s="1" t="s">
        <v>38</v>
      </c>
      <c r="B13">
        <v>40</v>
      </c>
      <c r="C13" t="s">
        <v>95</v>
      </c>
      <c r="D13" s="17" t="s">
        <v>106</v>
      </c>
    </row>
    <row r="14" spans="1:4" x14ac:dyDescent="0.3">
      <c r="A14" s="1" t="s">
        <v>39</v>
      </c>
      <c r="B14">
        <v>24</v>
      </c>
      <c r="C14" t="s">
        <v>94</v>
      </c>
      <c r="D14" s="17" t="s">
        <v>107</v>
      </c>
    </row>
    <row r="15" spans="1:4" x14ac:dyDescent="0.3">
      <c r="A15" s="1" t="s">
        <v>15</v>
      </c>
      <c r="B15">
        <v>28</v>
      </c>
      <c r="C15" t="s">
        <v>178</v>
      </c>
      <c r="D15" s="17" t="s">
        <v>179</v>
      </c>
    </row>
    <row r="16" spans="1:4" x14ac:dyDescent="0.3">
      <c r="A16" s="1" t="s">
        <v>17</v>
      </c>
      <c r="B16">
        <v>16</v>
      </c>
      <c r="C16" t="s">
        <v>78</v>
      </c>
      <c r="D16" s="17" t="s">
        <v>108</v>
      </c>
    </row>
    <row r="17" spans="1:4" x14ac:dyDescent="0.3">
      <c r="A17" s="1" t="s">
        <v>16</v>
      </c>
      <c r="B17">
        <v>17</v>
      </c>
      <c r="C17" t="s">
        <v>170</v>
      </c>
      <c r="D17" s="17" t="s">
        <v>180</v>
      </c>
    </row>
    <row r="18" spans="1:4" x14ac:dyDescent="0.3">
      <c r="A18" s="1" t="s">
        <v>76</v>
      </c>
      <c r="B18">
        <v>9</v>
      </c>
      <c r="C18" t="s">
        <v>175</v>
      </c>
      <c r="D18" s="17"/>
    </row>
    <row r="19" spans="1:4" x14ac:dyDescent="0.3">
      <c r="A19" s="1" t="s">
        <v>18</v>
      </c>
      <c r="B19">
        <v>10</v>
      </c>
      <c r="C19" t="s">
        <v>84</v>
      </c>
      <c r="D19" s="17" t="s">
        <v>109</v>
      </c>
    </row>
    <row r="20" spans="1:4" x14ac:dyDescent="0.3">
      <c r="A20" s="1" t="s">
        <v>19</v>
      </c>
      <c r="B20">
        <v>37</v>
      </c>
      <c r="C20" t="s">
        <v>90</v>
      </c>
      <c r="D20" s="17" t="s">
        <v>110</v>
      </c>
    </row>
    <row r="21" spans="1:4" x14ac:dyDescent="0.3">
      <c r="A21" s="1" t="s">
        <v>20</v>
      </c>
      <c r="B21">
        <v>29</v>
      </c>
      <c r="C21" t="s">
        <v>112</v>
      </c>
      <c r="D21" s="17" t="s">
        <v>111</v>
      </c>
    </row>
    <row r="22" spans="1:4" x14ac:dyDescent="0.3">
      <c r="A22" s="1" t="s">
        <v>21</v>
      </c>
      <c r="B22">
        <v>11</v>
      </c>
      <c r="C22" t="s">
        <v>79</v>
      </c>
      <c r="D22" s="17" t="s">
        <v>113</v>
      </c>
    </row>
    <row r="23" spans="1:4" x14ac:dyDescent="0.3">
      <c r="A23" s="1" t="s">
        <v>22</v>
      </c>
      <c r="B23">
        <v>27</v>
      </c>
      <c r="C23" t="s">
        <v>78</v>
      </c>
      <c r="D23" s="17" t="s">
        <v>108</v>
      </c>
    </row>
    <row r="24" spans="1:4" x14ac:dyDescent="0.3">
      <c r="A24" s="1" t="s">
        <v>23</v>
      </c>
      <c r="B24">
        <v>13</v>
      </c>
      <c r="C24" t="s">
        <v>89</v>
      </c>
      <c r="D24" s="17" t="s">
        <v>114</v>
      </c>
    </row>
    <row r="25" spans="1:4" x14ac:dyDescent="0.3">
      <c r="A25" s="1" t="s">
        <v>24</v>
      </c>
      <c r="B25">
        <v>35</v>
      </c>
      <c r="C25" t="s">
        <v>78</v>
      </c>
      <c r="D25" s="17" t="s">
        <v>108</v>
      </c>
    </row>
    <row r="26" spans="1:4" x14ac:dyDescent="0.3">
      <c r="A26" s="1" t="s">
        <v>25</v>
      </c>
      <c r="B26">
        <v>43</v>
      </c>
      <c r="C26" t="s">
        <v>181</v>
      </c>
      <c r="D26" s="17" t="s">
        <v>115</v>
      </c>
    </row>
    <row r="27" spans="1:4" x14ac:dyDescent="0.3">
      <c r="A27" s="1" t="s">
        <v>26</v>
      </c>
      <c r="B27">
        <v>12</v>
      </c>
      <c r="C27" t="s">
        <v>85</v>
      </c>
      <c r="D27" s="17" t="s">
        <v>116</v>
      </c>
    </row>
    <row r="28" spans="1:4" x14ac:dyDescent="0.3">
      <c r="A28" s="1" t="s">
        <v>27</v>
      </c>
      <c r="B28">
        <v>20</v>
      </c>
      <c r="C28" t="s">
        <v>75</v>
      </c>
      <c r="D28" s="17" t="s">
        <v>117</v>
      </c>
    </row>
    <row r="29" spans="1:4" x14ac:dyDescent="0.3">
      <c r="A29" s="1" t="s">
        <v>28</v>
      </c>
      <c r="B29">
        <v>26</v>
      </c>
      <c r="C29" t="s">
        <v>88</v>
      </c>
      <c r="D29" s="17" t="s">
        <v>118</v>
      </c>
    </row>
    <row r="30" spans="1:4" x14ac:dyDescent="0.3">
      <c r="A30" s="1" t="s">
        <v>37</v>
      </c>
      <c r="C30" t="s">
        <v>96</v>
      </c>
      <c r="D30" s="17" t="s">
        <v>119</v>
      </c>
    </row>
    <row r="31" spans="1:4" x14ac:dyDescent="0.3">
      <c r="A31" s="1" t="s">
        <v>30</v>
      </c>
      <c r="B31">
        <v>18</v>
      </c>
      <c r="C31" t="s">
        <v>86</v>
      </c>
      <c r="D31" s="17" t="s">
        <v>121</v>
      </c>
    </row>
    <row r="32" spans="1:4" x14ac:dyDescent="0.3">
      <c r="A32" s="1" t="s">
        <v>29</v>
      </c>
      <c r="B32">
        <v>19</v>
      </c>
      <c r="C32" t="s">
        <v>87</v>
      </c>
      <c r="D32" s="17" t="s">
        <v>120</v>
      </c>
    </row>
    <row r="33" spans="1:4" x14ac:dyDescent="0.3">
      <c r="A33" s="1" t="s">
        <v>31</v>
      </c>
      <c r="B33">
        <v>22</v>
      </c>
      <c r="C33" t="s">
        <v>171</v>
      </c>
      <c r="D33" t="s">
        <v>172</v>
      </c>
    </row>
    <row r="34" spans="1:4" x14ac:dyDescent="0.3">
      <c r="A34" s="1" t="s">
        <v>33</v>
      </c>
      <c r="B34">
        <v>14</v>
      </c>
      <c r="C34" t="s">
        <v>173</v>
      </c>
      <c r="D34" t="s">
        <v>174</v>
      </c>
    </row>
    <row r="35" spans="1:4" x14ac:dyDescent="0.3">
      <c r="A35" s="1" t="s">
        <v>34</v>
      </c>
      <c r="B35">
        <v>23</v>
      </c>
      <c r="C35" t="s">
        <v>97</v>
      </c>
      <c r="D35" s="17" t="s">
        <v>122</v>
      </c>
    </row>
    <row r="36" spans="1:4" x14ac:dyDescent="0.3">
      <c r="A36" s="1" t="s">
        <v>32</v>
      </c>
      <c r="B36">
        <v>30</v>
      </c>
      <c r="C36" t="s">
        <v>182</v>
      </c>
      <c r="D36" s="17" t="s">
        <v>183</v>
      </c>
    </row>
    <row r="37" spans="1:4" x14ac:dyDescent="0.3">
      <c r="A37" s="1" t="s">
        <v>35</v>
      </c>
      <c r="B37">
        <v>21</v>
      </c>
      <c r="C37" t="s">
        <v>93</v>
      </c>
      <c r="D37" s="17" t="s">
        <v>123</v>
      </c>
    </row>
    <row r="38" spans="1:4" x14ac:dyDescent="0.3">
      <c r="A38" s="1" t="s">
        <v>36</v>
      </c>
      <c r="B38">
        <v>36</v>
      </c>
      <c r="C38" t="s">
        <v>190</v>
      </c>
      <c r="D38" s="17" t="s">
        <v>191</v>
      </c>
    </row>
    <row r="39" spans="1:4" x14ac:dyDescent="0.3">
      <c r="A39" s="1" t="s">
        <v>138</v>
      </c>
      <c r="B39">
        <v>25</v>
      </c>
      <c r="C39" t="s">
        <v>99</v>
      </c>
      <c r="D39" s="17" t="s">
        <v>139</v>
      </c>
    </row>
    <row r="40" spans="1:4" x14ac:dyDescent="0.3">
      <c r="A40" s="1" t="s">
        <v>186</v>
      </c>
      <c r="B40">
        <v>44</v>
      </c>
      <c r="C40" t="s">
        <v>184</v>
      </c>
      <c r="D40" s="17" t="s">
        <v>185</v>
      </c>
    </row>
  </sheetData>
  <sheetProtection algorithmName="SHA-512" hashValue="xcuW8C4UhFCfe7wT4OZO8WJs213IF/W49SpCEU58Q5AWJiLhMP8fnpS6NSXmUdOMb8j1+MF/9zNN8f9mbVt1Fw==" saltValue="SChA+GLBtiWXNKKJlx4YEg==" spinCount="100000" sheet="1" objects="1" scenarios="1"/>
  <sortState xmlns:xlrd2="http://schemas.microsoft.com/office/spreadsheetml/2017/richdata2" ref="A1:D39">
    <sortCondition ref="A1:A3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J16" sqref="J16"/>
    </sheetView>
  </sheetViews>
  <sheetFormatPr baseColWidth="10" defaultRowHeight="14.4" x14ac:dyDescent="0.3"/>
  <cols>
    <col min="1" max="1" width="31.6640625" customWidth="1"/>
  </cols>
  <sheetData>
    <row r="1" spans="1:3" ht="15" customHeight="1" x14ac:dyDescent="0.35">
      <c r="A1" s="48" t="s">
        <v>144</v>
      </c>
    </row>
    <row r="2" spans="1:3" ht="15" customHeight="1" x14ac:dyDescent="0.35">
      <c r="A2" s="48" t="s">
        <v>145</v>
      </c>
      <c r="C2" s="13" t="s">
        <v>58</v>
      </c>
    </row>
    <row r="3" spans="1:3" ht="15" customHeight="1" x14ac:dyDescent="0.3">
      <c r="A3" s="50" t="s">
        <v>158</v>
      </c>
    </row>
    <row r="4" spans="1:3" ht="15" customHeight="1" x14ac:dyDescent="0.3">
      <c r="A4" s="50" t="s">
        <v>159</v>
      </c>
    </row>
    <row r="5" spans="1:3" ht="15" customHeight="1" x14ac:dyDescent="0.35">
      <c r="A5" s="48" t="s">
        <v>160</v>
      </c>
    </row>
    <row r="6" spans="1:3" ht="15" customHeight="1" x14ac:dyDescent="0.35">
      <c r="A6" s="48" t="s">
        <v>161</v>
      </c>
    </row>
    <row r="7" spans="1:3" ht="15" customHeight="1" x14ac:dyDescent="0.3">
      <c r="A7" s="51" t="s">
        <v>40</v>
      </c>
    </row>
    <row r="8" spans="1:3" ht="15" customHeight="1" x14ac:dyDescent="0.3">
      <c r="A8" s="51" t="s">
        <v>41</v>
      </c>
    </row>
    <row r="9" spans="1:3" ht="15" customHeight="1" x14ac:dyDescent="0.3">
      <c r="A9" s="50" t="s">
        <v>42</v>
      </c>
    </row>
    <row r="10" spans="1:3" ht="15" customHeight="1" x14ac:dyDescent="0.3">
      <c r="A10" s="50" t="s">
        <v>43</v>
      </c>
    </row>
    <row r="11" spans="1:3" ht="15" customHeight="1" x14ac:dyDescent="0.3">
      <c r="A11" s="50" t="s">
        <v>44</v>
      </c>
    </row>
    <row r="12" spans="1:3" ht="16.2" x14ac:dyDescent="0.3">
      <c r="A12" s="50" t="s">
        <v>45</v>
      </c>
    </row>
    <row r="13" spans="1:3" ht="16.2" x14ac:dyDescent="0.3">
      <c r="A13" s="50" t="s">
        <v>46</v>
      </c>
    </row>
    <row r="14" spans="1:3" ht="16.2" x14ac:dyDescent="0.3">
      <c r="A14" s="50" t="s">
        <v>47</v>
      </c>
    </row>
  </sheetData>
  <sheetProtection password="C8E3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"/>
  <sheetViews>
    <sheetView workbookViewId="0">
      <selection activeCell="C11" sqref="C11"/>
    </sheetView>
  </sheetViews>
  <sheetFormatPr baseColWidth="10" defaultRowHeight="14.4" x14ac:dyDescent="0.3"/>
  <cols>
    <col min="1" max="1" width="45.109375" customWidth="1"/>
  </cols>
  <sheetData>
    <row r="1" spans="1:7" ht="15" customHeight="1" x14ac:dyDescent="0.3">
      <c r="A1" s="20" t="s">
        <v>124</v>
      </c>
      <c r="B1" s="18"/>
    </row>
    <row r="2" spans="1:7" ht="15" customHeight="1" x14ac:dyDescent="0.3">
      <c r="A2" s="20" t="s">
        <v>125</v>
      </c>
      <c r="B2" s="18"/>
    </row>
    <row r="3" spans="1:7" ht="15" customHeight="1" x14ac:dyDescent="0.3">
      <c r="A3" s="20" t="s">
        <v>126</v>
      </c>
      <c r="B3" s="18"/>
    </row>
    <row r="4" spans="1:7" ht="15" customHeight="1" x14ac:dyDescent="0.3">
      <c r="A4" s="20" t="s">
        <v>154</v>
      </c>
      <c r="B4" s="18"/>
    </row>
    <row r="5" spans="1:7" ht="15" customHeight="1" x14ac:dyDescent="0.3">
      <c r="A5" s="20" t="s">
        <v>127</v>
      </c>
      <c r="B5" s="18"/>
    </row>
    <row r="6" spans="1:7" ht="15" customHeight="1" x14ac:dyDescent="0.3">
      <c r="A6" s="20" t="s">
        <v>128</v>
      </c>
      <c r="B6" s="18"/>
    </row>
    <row r="7" spans="1:7" ht="15" customHeight="1" x14ac:dyDescent="0.3">
      <c r="A7" s="20" t="s">
        <v>129</v>
      </c>
      <c r="B7" s="18"/>
    </row>
    <row r="8" spans="1:7" ht="15" customHeight="1" x14ac:dyDescent="0.3">
      <c r="A8" s="20" t="s">
        <v>130</v>
      </c>
      <c r="B8" s="18"/>
    </row>
    <row r="9" spans="1:7" ht="15" customHeight="1" x14ac:dyDescent="0.3">
      <c r="A9" s="20" t="s">
        <v>131</v>
      </c>
      <c r="B9" s="18"/>
    </row>
    <row r="10" spans="1:7" ht="15" customHeight="1" x14ac:dyDescent="0.3">
      <c r="A10" s="20" t="s">
        <v>132</v>
      </c>
      <c r="B10" s="18"/>
    </row>
    <row r="11" spans="1:7" ht="15" customHeight="1" x14ac:dyDescent="0.3">
      <c r="A11" s="20" t="s">
        <v>133</v>
      </c>
      <c r="B11" s="18"/>
    </row>
    <row r="12" spans="1:7" ht="15" customHeight="1" x14ac:dyDescent="0.3">
      <c r="A12" s="20" t="s">
        <v>134</v>
      </c>
      <c r="B12" s="18"/>
      <c r="G12" s="19"/>
    </row>
    <row r="13" spans="1:7" ht="15" customHeight="1" x14ac:dyDescent="0.3">
      <c r="A13" s="20" t="s">
        <v>135</v>
      </c>
      <c r="B13" s="18"/>
    </row>
    <row r="14" spans="1:7" ht="15" customHeight="1" x14ac:dyDescent="0.3">
      <c r="A14" s="20" t="s">
        <v>136</v>
      </c>
      <c r="B14" s="18"/>
    </row>
    <row r="15" spans="1:7" ht="15" customHeight="1" x14ac:dyDescent="0.3">
      <c r="A15" s="20" t="s">
        <v>137</v>
      </c>
      <c r="B15" s="18"/>
    </row>
    <row r="16" spans="1:7" ht="15" customHeight="1" x14ac:dyDescent="0.3">
      <c r="A16" s="20" t="s">
        <v>64</v>
      </c>
      <c r="B16" s="18"/>
    </row>
    <row r="17" ht="15" customHeight="1" x14ac:dyDescent="0.3"/>
  </sheetData>
  <sheetProtection password="C8E3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tabSelected="1" workbookViewId="0">
      <selection activeCell="B3" sqref="B3:H3"/>
    </sheetView>
  </sheetViews>
  <sheetFormatPr baseColWidth="10" defaultRowHeight="14.4" x14ac:dyDescent="0.3"/>
  <cols>
    <col min="14" max="14" width="75.6640625" bestFit="1" customWidth="1"/>
  </cols>
  <sheetData>
    <row r="1" spans="1:11" ht="15" thickBot="1" x14ac:dyDescent="0.35"/>
    <row r="2" spans="1:11" ht="15" thickBot="1" x14ac:dyDescent="0.35">
      <c r="B2" s="72" t="s">
        <v>0</v>
      </c>
      <c r="C2" s="73"/>
      <c r="D2" s="73"/>
      <c r="E2" s="73"/>
      <c r="F2" s="73"/>
      <c r="G2" s="73"/>
      <c r="H2" s="74"/>
      <c r="J2" s="67" t="s">
        <v>3</v>
      </c>
      <c r="K2" s="68"/>
    </row>
    <row r="3" spans="1:11" x14ac:dyDescent="0.3">
      <c r="B3" s="71"/>
      <c r="C3" s="71"/>
      <c r="D3" s="71"/>
      <c r="E3" s="71"/>
      <c r="F3" s="71"/>
      <c r="G3" s="71"/>
      <c r="H3" s="71"/>
      <c r="J3" s="69" t="str">
        <f>IF(B3&gt;"",VLOOKUP(B3,Associations!A1:E40,2,FALSE),"")</f>
        <v/>
      </c>
      <c r="K3" s="70"/>
    </row>
    <row r="4" spans="1:11" ht="15" thickBot="1" x14ac:dyDescent="0.35"/>
    <row r="5" spans="1:11" ht="15" thickBot="1" x14ac:dyDescent="0.35">
      <c r="B5" s="67" t="s">
        <v>1</v>
      </c>
      <c r="C5" s="75"/>
      <c r="D5" s="75"/>
      <c r="E5" s="68"/>
      <c r="G5" s="61" t="s">
        <v>2</v>
      </c>
      <c r="H5" s="62"/>
      <c r="I5" s="63"/>
    </row>
    <row r="6" spans="1:11" x14ac:dyDescent="0.3">
      <c r="B6" s="58" t="str">
        <f>IF(B3&gt;"",VLOOKUP(B3,Associations!A1:D40,3,FALSE),"")</f>
        <v/>
      </c>
      <c r="C6" s="59"/>
      <c r="D6" s="59" t="e">
        <f>IF(#REF!&gt;"",VLOOKUP(#REF!,Associations!#REF!,2,FALSE),"")</f>
        <v>#REF!</v>
      </c>
      <c r="E6" s="60"/>
      <c r="G6" s="64" t="str">
        <f>IF(B3&gt;"",VLOOKUP(B3,Associations!A1:D40,4,FALSE),"")</f>
        <v/>
      </c>
      <c r="H6" s="65"/>
      <c r="I6" s="66"/>
    </row>
    <row r="9" spans="1:11" x14ac:dyDescent="0.3">
      <c r="A9" s="76" t="s">
        <v>69</v>
      </c>
      <c r="B9" s="76"/>
      <c r="C9" s="76"/>
      <c r="D9" s="21" t="str">
        <f>IF('Responsable équipe'!E2&gt;0,'Responsable équipe'!E2,"")</f>
        <v/>
      </c>
    </row>
    <row r="10" spans="1:11" ht="21" x14ac:dyDescent="0.3">
      <c r="A10" s="76" t="s">
        <v>70</v>
      </c>
      <c r="B10" s="76"/>
      <c r="C10" s="76"/>
      <c r="D10" s="21" t="str">
        <f>IF('Préparation salles Vendredi'!E3&gt;0,'Préparation salles Vendredi'!E3,"")</f>
        <v/>
      </c>
      <c r="G10" s="15" t="s">
        <v>66</v>
      </c>
    </row>
    <row r="11" spans="1:11" ht="21" x14ac:dyDescent="0.3">
      <c r="A11" s="76" t="s">
        <v>71</v>
      </c>
      <c r="B11" s="76"/>
      <c r="C11" s="76"/>
      <c r="D11" s="21" t="str">
        <f>IF('Préparation salles Samedi'!E3&gt;0,'Préparation salles Samedi'!E3,"")</f>
        <v/>
      </c>
      <c r="G11" s="15" t="s">
        <v>67</v>
      </c>
    </row>
    <row r="12" spans="1:11" ht="21" x14ac:dyDescent="0.3">
      <c r="A12" s="76" t="s">
        <v>72</v>
      </c>
      <c r="B12" s="76"/>
      <c r="C12" s="76"/>
      <c r="D12" s="21" t="str">
        <f>IF('Rangement Dimanche'!E3&gt;0,'Rangement Dimanche'!E3,"")</f>
        <v/>
      </c>
      <c r="G12" s="15" t="s">
        <v>68</v>
      </c>
    </row>
    <row r="13" spans="1:11" x14ac:dyDescent="0.3">
      <c r="A13" s="76" t="s">
        <v>73</v>
      </c>
      <c r="B13" s="76"/>
      <c r="C13" s="76"/>
      <c r="D13" s="21" t="str">
        <f>IF('Rangement Lundi'!E3&gt;0,'Rangement Lundi'!E3,"")</f>
        <v/>
      </c>
      <c r="G13" s="16" t="s">
        <v>140</v>
      </c>
    </row>
    <row r="14" spans="1:11" x14ac:dyDescent="0.3">
      <c r="A14" s="77" t="s">
        <v>65</v>
      </c>
      <c r="B14" s="77"/>
      <c r="C14" s="77"/>
      <c r="D14" s="21" t="str">
        <f>IF(Salle!E3&gt;0,Salle!E3,"")</f>
        <v/>
      </c>
    </row>
    <row r="15" spans="1:11" x14ac:dyDescent="0.3">
      <c r="A15" s="55" t="s">
        <v>153</v>
      </c>
      <c r="B15" s="56"/>
      <c r="C15" s="57"/>
      <c r="D15" s="21" t="str">
        <f>IF(SUM(D9:D14)&gt;0,SUM(D9:D14),"")</f>
        <v/>
      </c>
    </row>
  </sheetData>
  <sheetProtection algorithmName="SHA-512" hashValue="8RgF5SGMNADCp03DUyABdEG0Plxsvdiw3lzgMS0UbGeMpKEdto0gYQirMgTEvn1PcHQJff8+amAOXy5eci9+rQ==" saltValue="X8qqtuUYXLQvDaWeja8z2w==" spinCount="100000" sheet="1" selectLockedCells="1"/>
  <mergeCells count="15">
    <mergeCell ref="A15:C15"/>
    <mergeCell ref="B6:E6"/>
    <mergeCell ref="G5:I5"/>
    <mergeCell ref="G6:I6"/>
    <mergeCell ref="J2:K2"/>
    <mergeCell ref="J3:K3"/>
    <mergeCell ref="B3:H3"/>
    <mergeCell ref="B2:H2"/>
    <mergeCell ref="B5:E5"/>
    <mergeCell ref="A13:C13"/>
    <mergeCell ref="A14:C14"/>
    <mergeCell ref="A10:C10"/>
    <mergeCell ref="A9:C9"/>
    <mergeCell ref="A11:C11"/>
    <mergeCell ref="A12:C12"/>
  </mergeCells>
  <conditionalFormatting sqref="D9:D14">
    <cfRule type="cellIs" dxfId="16" priority="3" operator="between">
      <formula>1</formula>
      <formula>100</formula>
    </cfRule>
    <cfRule type="containsBlanks" dxfId="15" priority="4">
      <formula>LEN(TRIM(D9))=0</formula>
    </cfRule>
  </conditionalFormatting>
  <conditionalFormatting sqref="D15">
    <cfRule type="containsBlanks" dxfId="14" priority="5">
      <formula>LEN(TRIM(D15))=0</formula>
    </cfRule>
    <cfRule type="notContainsBlanks" dxfId="13" priority="6">
      <formula>LEN(TRIM(D15))&gt;0</formula>
    </cfRule>
  </conditionalFormatting>
  <hyperlinks>
    <hyperlink ref="A9" location="'Responsable équipe'!A1" display="'Responsable équipe'!A1" xr:uid="{00000000-0004-0000-0300-000000000000}"/>
    <hyperlink ref="A10" location="'Préparation salles Vendredi'!A1" display="'Préparation salles Vendredi'!A1" xr:uid="{00000000-0004-0000-0300-000001000000}"/>
    <hyperlink ref="A11" location="'Préparation salles Samedi'!A1" display="'Préparation salles Samedi'!A1" xr:uid="{00000000-0004-0000-0300-000002000000}"/>
    <hyperlink ref="A12" location="'Rangement Dimanche'!A1" display="'Rangement Dimanche'!A1" xr:uid="{00000000-0004-0000-0300-000003000000}"/>
    <hyperlink ref="A13" location="'Rangement Lundi'!A1" display="'Rangement Lundi'!A1" xr:uid="{00000000-0004-0000-0300-000004000000}"/>
    <hyperlink ref="A14" location="Salle!A1" display="Salle!A1" xr:uid="{00000000-0004-0000-0300-000005000000}"/>
    <hyperlink ref="G13" r:id="rId1" display="mailto:f.lorrette@fegersheim.fr" xr:uid="{00000000-0004-0000-0300-000006000000}"/>
    <hyperlink ref="A15" location="Global!A1" display="Global" xr:uid="{00000000-0004-0000-0300-000007000000}"/>
  </hyperlinks>
  <pageMargins left="0.7" right="0.7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Association inexistante" xr:uid="{00000000-0002-0000-0300-000000000000}">
          <x14:formula1>
            <xm:f>Associations!$A$1:$A$40</xm:f>
          </x14:formula1>
          <xm:sqref>B3:H3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workbookViewId="0">
      <selection activeCell="D5" sqref="D5"/>
    </sheetView>
  </sheetViews>
  <sheetFormatPr baseColWidth="10" defaultRowHeight="14.4" x14ac:dyDescent="0.3"/>
  <cols>
    <col min="2" max="2" width="50.6640625" customWidth="1"/>
    <col min="3" max="3" width="20.6640625" customWidth="1"/>
    <col min="4" max="4" width="30.6640625" customWidth="1"/>
    <col min="5" max="5" width="11.44140625" hidden="1" customWidth="1"/>
    <col min="6" max="6" width="18.109375" bestFit="1" customWidth="1"/>
    <col min="7" max="7" width="17.109375" bestFit="1" customWidth="1"/>
  </cols>
  <sheetData>
    <row r="1" spans="1:7" x14ac:dyDescent="0.3">
      <c r="A1" s="79" t="str">
        <f>IF(Coordonnées!B3&gt;0,Coordonnées!B3,"")</f>
        <v/>
      </c>
      <c r="B1" s="79"/>
      <c r="C1" s="79"/>
    </row>
    <row r="2" spans="1:7" x14ac:dyDescent="0.3">
      <c r="A2" s="22" t="s">
        <v>141</v>
      </c>
      <c r="E2">
        <f>SUM(E5:E18)</f>
        <v>0</v>
      </c>
    </row>
    <row r="3" spans="1:7" ht="15" thickBot="1" x14ac:dyDescent="0.35"/>
    <row r="4" spans="1:7" ht="15" thickBot="1" x14ac:dyDescent="0.35">
      <c r="B4" s="2" t="s">
        <v>74</v>
      </c>
      <c r="C4" s="2" t="s">
        <v>2</v>
      </c>
      <c r="D4" s="2" t="s">
        <v>49</v>
      </c>
    </row>
    <row r="5" spans="1:7" x14ac:dyDescent="0.3">
      <c r="B5" s="23"/>
      <c r="C5" s="24"/>
      <c r="D5" s="7"/>
      <c r="E5" t="str">
        <f t="shared" ref="E5:E18" si="0">IF(B5&gt;"",1,"")</f>
        <v/>
      </c>
      <c r="F5" t="str">
        <f>IF(B5&gt;"",IF(D5&gt;"","","Compléter le poste"),"")</f>
        <v/>
      </c>
      <c r="G5" t="str">
        <f>IF(D5&gt;"",IF(B5&gt;"","","Compléter le nom"),"")</f>
        <v/>
      </c>
    </row>
    <row r="6" spans="1:7" x14ac:dyDescent="0.3">
      <c r="B6" s="8"/>
      <c r="C6" s="25"/>
      <c r="D6" s="9"/>
      <c r="E6" t="str">
        <f t="shared" si="0"/>
        <v/>
      </c>
      <c r="F6" t="str">
        <f t="shared" ref="F6:F18" si="1">IF(B6&gt;"",IF(D6&gt;"","","Compléter le poste"),"")</f>
        <v/>
      </c>
      <c r="G6" t="str">
        <f t="shared" ref="G6:G18" si="2">IF(D6&gt;"",IF(B6&gt;"","","Compléter le nom"),"")</f>
        <v/>
      </c>
    </row>
    <row r="7" spans="1:7" x14ac:dyDescent="0.3">
      <c r="B7" s="8"/>
      <c r="C7" s="25"/>
      <c r="D7" s="9"/>
      <c r="E7" t="str">
        <f t="shared" si="0"/>
        <v/>
      </c>
      <c r="F7" t="str">
        <f t="shared" si="1"/>
        <v/>
      </c>
      <c r="G7" t="str">
        <f t="shared" si="2"/>
        <v/>
      </c>
    </row>
    <row r="8" spans="1:7" x14ac:dyDescent="0.3">
      <c r="B8" s="8"/>
      <c r="C8" s="25"/>
      <c r="D8" s="9"/>
      <c r="E8" t="str">
        <f t="shared" si="0"/>
        <v/>
      </c>
      <c r="F8" t="str">
        <f t="shared" si="1"/>
        <v/>
      </c>
      <c r="G8" t="str">
        <f t="shared" si="2"/>
        <v/>
      </c>
    </row>
    <row r="9" spans="1:7" x14ac:dyDescent="0.3">
      <c r="B9" s="8"/>
      <c r="C9" s="25"/>
      <c r="D9" s="9"/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 x14ac:dyDescent="0.3">
      <c r="B10" s="8"/>
      <c r="C10" s="25"/>
      <c r="D10" s="9"/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 x14ac:dyDescent="0.3">
      <c r="B11" s="8"/>
      <c r="C11" s="25"/>
      <c r="D11" s="9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 x14ac:dyDescent="0.3">
      <c r="B12" s="8"/>
      <c r="C12" s="25"/>
      <c r="D12" s="9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 x14ac:dyDescent="0.3">
      <c r="B13" s="8"/>
      <c r="C13" s="25"/>
      <c r="D13" s="9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 x14ac:dyDescent="0.3">
      <c r="B14" s="8"/>
      <c r="C14" s="25"/>
      <c r="D14" s="9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 x14ac:dyDescent="0.3">
      <c r="B15" s="8"/>
      <c r="C15" s="25"/>
      <c r="D15" s="9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 x14ac:dyDescent="0.3">
      <c r="B16" s="8"/>
      <c r="C16" s="25"/>
      <c r="D16" s="9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2:7" x14ac:dyDescent="0.3">
      <c r="B17" s="8"/>
      <c r="C17" s="25"/>
      <c r="D17" s="9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2:7" x14ac:dyDescent="0.3">
      <c r="B18" s="8"/>
      <c r="C18" s="25"/>
      <c r="D18" s="9"/>
      <c r="E18" t="str">
        <f t="shared" si="0"/>
        <v/>
      </c>
      <c r="F18" t="str">
        <f t="shared" si="1"/>
        <v/>
      </c>
      <c r="G18" t="str">
        <f t="shared" si="2"/>
        <v/>
      </c>
    </row>
    <row r="21" spans="2:7" ht="19.2" x14ac:dyDescent="0.3">
      <c r="B21" s="3" t="s">
        <v>50</v>
      </c>
    </row>
    <row r="22" spans="2:7" ht="39" customHeight="1" x14ac:dyDescent="0.3">
      <c r="B22" s="78" t="s">
        <v>57</v>
      </c>
      <c r="C22" s="78"/>
      <c r="D22" s="78"/>
    </row>
    <row r="23" spans="2:7" ht="20.399999999999999" x14ac:dyDescent="0.3">
      <c r="B23" s="4"/>
    </row>
    <row r="30" spans="2:7" ht="15" customHeight="1" x14ac:dyDescent="0.3"/>
  </sheetData>
  <sheetProtection algorithmName="SHA-512" hashValue="KmfAWilXsSmZwp2MfCfEgFifqSEYLXhwcEWz+V/LMlTGJDY/E1dvSnRmOCuwtRujjbHTc8pnLd9l52lEWjC1XA==" saltValue="8Xck0w+ZpZooTPUQ2G5UFw==" spinCount="100000" sheet="1" objects="1" scenarios="1" selectLockedCells="1"/>
  <mergeCells count="2">
    <mergeCell ref="B22:D22"/>
    <mergeCell ref="A1:C1"/>
  </mergeCells>
  <conditionalFormatting sqref="D5:D18">
    <cfRule type="duplicateValues" dxfId="12" priority="1"/>
    <cfRule type="duplicateValues" dxfId="11" priority="3"/>
    <cfRule type="duplicateValues" dxfId="10" priority="4"/>
  </conditionalFormatting>
  <conditionalFormatting sqref="B5:B18">
    <cfRule type="duplicateValues" dxfId="9" priority="2"/>
  </conditionalFormatting>
  <hyperlinks>
    <hyperlink ref="A2" location="Coordonnées!A1" display="Coordonnées" xr:uid="{00000000-0004-0000-04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Postes!$A$1:$A$14</xm:f>
          </x14:formula1>
          <xm:sqref>D6:D18</xm:sqref>
        </x14:dataValidation>
        <x14:dataValidation type="list" allowBlank="1" showInputMessage="1" showErrorMessage="1" error="Poste inexistant" xr:uid="{00000000-0002-0000-0400-000001000000}">
          <x14:formula1>
            <xm:f>Postes!$A$1:$A$14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workbookViewId="0">
      <selection activeCell="D6" sqref="D6"/>
    </sheetView>
  </sheetViews>
  <sheetFormatPr baseColWidth="10" defaultRowHeight="14.4" x14ac:dyDescent="0.3"/>
  <cols>
    <col min="1" max="1" width="31.109375" customWidth="1"/>
    <col min="2" max="2" width="50.6640625" customWidth="1"/>
    <col min="4" max="4" width="40.6640625" customWidth="1"/>
    <col min="5" max="5" width="4.33203125" hidden="1" customWidth="1"/>
    <col min="6" max="6" width="18.109375" bestFit="1" customWidth="1"/>
    <col min="7" max="7" width="17.109375" bestFit="1" customWidth="1"/>
  </cols>
  <sheetData>
    <row r="1" spans="1:7" x14ac:dyDescent="0.3">
      <c r="A1" s="79" t="str">
        <f>IF(Coordonnées!B3&gt;0,Coordonnées!B3,"")</f>
        <v/>
      </c>
      <c r="B1" s="79"/>
    </row>
    <row r="2" spans="1:7" x14ac:dyDescent="0.3">
      <c r="A2" s="22" t="s">
        <v>141</v>
      </c>
    </row>
    <row r="3" spans="1:7" x14ac:dyDescent="0.3">
      <c r="B3" s="80" t="s">
        <v>98</v>
      </c>
      <c r="C3" s="80"/>
      <c r="D3" s="80"/>
      <c r="E3">
        <f>SUM(E6:E30)</f>
        <v>0</v>
      </c>
    </row>
    <row r="4" spans="1:7" ht="15" thickBot="1" x14ac:dyDescent="0.35"/>
    <row r="5" spans="1:7" ht="15" thickBot="1" x14ac:dyDescent="0.35">
      <c r="B5" s="2" t="s">
        <v>74</v>
      </c>
      <c r="C5" s="14" t="s">
        <v>58</v>
      </c>
      <c r="D5" s="2" t="s">
        <v>49</v>
      </c>
    </row>
    <row r="6" spans="1:7" x14ac:dyDescent="0.3">
      <c r="A6" s="11" t="str">
        <f>CONCATENATE("Samedi ",Date!A1," de 17H30")</f>
        <v>Samedi 15/10/2022 de 17H30</v>
      </c>
      <c r="B6" s="12"/>
      <c r="C6" s="8"/>
      <c r="D6" s="6"/>
      <c r="E6" t="str">
        <f t="shared" ref="E6:E30" si="0">IF(B6&gt;"",1,"")</f>
        <v/>
      </c>
      <c r="F6" t="str">
        <f>IF(B6&gt;"",IF(D6&gt;"","","Compléter le poste"),"")</f>
        <v/>
      </c>
      <c r="G6" t="str">
        <f>IF(D6&gt;"",IF(B6&gt;"","","Compléter le nom"),"")</f>
        <v/>
      </c>
    </row>
    <row r="7" spans="1:7" x14ac:dyDescent="0.3">
      <c r="A7" s="11" t="str">
        <f>CONCATENATE("au Dimanche ",Date!A3," à 3H")</f>
        <v>au Dimanche 16/10/2021 à 3H</v>
      </c>
      <c r="B7" s="8"/>
      <c r="C7" s="8"/>
      <c r="D7" s="8"/>
      <c r="E7" t="str">
        <f t="shared" si="0"/>
        <v/>
      </c>
      <c r="F7" t="str">
        <f t="shared" ref="F7:F30" si="1">IF(B7&gt;"",IF(D7&gt;"","","Compléter le poste"),"")</f>
        <v/>
      </c>
      <c r="G7" t="str">
        <f t="shared" ref="G7:G30" si="2">IF(D7&gt;"",IF(B7&gt;"","","Compléter le nom"),"")</f>
        <v/>
      </c>
    </row>
    <row r="8" spans="1:7" x14ac:dyDescent="0.3">
      <c r="B8" s="8"/>
      <c r="C8" s="8"/>
      <c r="D8" s="8"/>
      <c r="E8" t="str">
        <f t="shared" si="0"/>
        <v/>
      </c>
      <c r="F8" t="str">
        <f t="shared" si="1"/>
        <v/>
      </c>
      <c r="G8" t="str">
        <f t="shared" si="2"/>
        <v/>
      </c>
    </row>
    <row r="9" spans="1:7" x14ac:dyDescent="0.3">
      <c r="B9" s="8"/>
      <c r="C9" s="8"/>
      <c r="D9" s="8"/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 x14ac:dyDescent="0.3">
      <c r="B10" s="8"/>
      <c r="C10" s="8"/>
      <c r="D10" s="8"/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 x14ac:dyDescent="0.3">
      <c r="B11" s="8"/>
      <c r="C11" s="8"/>
      <c r="D11" s="8"/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 x14ac:dyDescent="0.3">
      <c r="B12" s="8"/>
      <c r="C12" s="8"/>
      <c r="D12" s="8"/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 x14ac:dyDescent="0.3">
      <c r="B13" s="8"/>
      <c r="C13" s="8"/>
      <c r="D13" s="8"/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 x14ac:dyDescent="0.3">
      <c r="B14" s="8"/>
      <c r="C14" s="8"/>
      <c r="D14" s="8"/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 x14ac:dyDescent="0.3">
      <c r="B15" s="8"/>
      <c r="C15" s="8"/>
      <c r="D15" s="8"/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 x14ac:dyDescent="0.3">
      <c r="B16" s="8"/>
      <c r="C16" s="8"/>
      <c r="D16" s="8"/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 x14ac:dyDescent="0.3">
      <c r="B17" s="8"/>
      <c r="C17" s="8"/>
      <c r="D17" s="8"/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 x14ac:dyDescent="0.3">
      <c r="B18" s="8"/>
      <c r="C18" s="8"/>
      <c r="D18" s="8"/>
      <c r="E18" t="str">
        <f t="shared" si="0"/>
        <v/>
      </c>
      <c r="F18" t="str">
        <f t="shared" si="1"/>
        <v/>
      </c>
      <c r="G18" t="str">
        <f t="shared" si="2"/>
        <v/>
      </c>
    </row>
    <row r="19" spans="1:7" x14ac:dyDescent="0.3">
      <c r="B19" s="8"/>
      <c r="C19" s="8"/>
      <c r="D19" s="8"/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 x14ac:dyDescent="0.3">
      <c r="B20" s="8"/>
      <c r="C20" s="8"/>
      <c r="D20" s="8"/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 x14ac:dyDescent="0.3">
      <c r="B21" s="8"/>
      <c r="C21" s="8"/>
      <c r="D21" s="8"/>
      <c r="E21" t="str">
        <f t="shared" si="0"/>
        <v/>
      </c>
      <c r="F21" t="str">
        <f t="shared" si="1"/>
        <v/>
      </c>
      <c r="G21" t="str">
        <f t="shared" si="2"/>
        <v/>
      </c>
    </row>
    <row r="22" spans="1:7" x14ac:dyDescent="0.3">
      <c r="B22" s="8"/>
      <c r="C22" s="8"/>
      <c r="D22" s="8"/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 x14ac:dyDescent="0.3">
      <c r="B23" s="8"/>
      <c r="C23" s="8"/>
      <c r="D23" s="8"/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 x14ac:dyDescent="0.3">
      <c r="B24" s="8"/>
      <c r="C24" s="8"/>
      <c r="D24" s="8"/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 x14ac:dyDescent="0.3">
      <c r="B25" s="8"/>
      <c r="C25" s="8"/>
      <c r="D25" s="8"/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 x14ac:dyDescent="0.3">
      <c r="B26" s="8"/>
      <c r="C26" s="8"/>
      <c r="D26" s="8"/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 x14ac:dyDescent="0.3">
      <c r="B27" s="8"/>
      <c r="C27" s="8"/>
      <c r="D27" s="8"/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 x14ac:dyDescent="0.3">
      <c r="B28" s="8"/>
      <c r="C28" s="8"/>
      <c r="D28" s="8"/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 x14ac:dyDescent="0.3">
      <c r="B29" s="8"/>
      <c r="C29" s="8"/>
      <c r="D29" s="8"/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 x14ac:dyDescent="0.3">
      <c r="B30" s="8"/>
      <c r="C30" s="8"/>
      <c r="D30" s="8"/>
      <c r="E30" t="str">
        <f t="shared" si="0"/>
        <v/>
      </c>
      <c r="F30" t="str">
        <f t="shared" si="1"/>
        <v/>
      </c>
      <c r="G30" t="str">
        <f t="shared" si="2"/>
        <v/>
      </c>
    </row>
    <row r="32" spans="1:7" ht="19.2" x14ac:dyDescent="0.3">
      <c r="A32" s="82" t="s">
        <v>51</v>
      </c>
      <c r="B32" s="82"/>
    </row>
    <row r="33" spans="1:2" ht="19.2" x14ac:dyDescent="0.3">
      <c r="A33" s="83" t="s">
        <v>52</v>
      </c>
      <c r="B33" s="83"/>
    </row>
    <row r="34" spans="1:2" ht="18.600000000000001" x14ac:dyDescent="0.3">
      <c r="A34" s="84" t="s">
        <v>55</v>
      </c>
      <c r="B34" s="84"/>
    </row>
    <row r="35" spans="1:2" ht="18.600000000000001" x14ac:dyDescent="0.3">
      <c r="A35" s="84" t="s">
        <v>53</v>
      </c>
      <c r="B35" s="84"/>
    </row>
    <row r="36" spans="1:2" ht="19.2" x14ac:dyDescent="0.3">
      <c r="A36" s="84" t="s">
        <v>56</v>
      </c>
      <c r="B36" s="84"/>
    </row>
    <row r="37" spans="1:2" ht="18.600000000000001" x14ac:dyDescent="0.3">
      <c r="A37" s="5"/>
    </row>
    <row r="38" spans="1:2" ht="19.2" x14ac:dyDescent="0.35">
      <c r="A38" s="81" t="s">
        <v>54</v>
      </c>
      <c r="B38" s="81"/>
    </row>
  </sheetData>
  <sheetProtection algorithmName="SHA-512" hashValue="K1eXaW22o+hWhLcGD9Ra2GO2RYI56HXDewjuzfemrJ8FkPp+b5BcrhU5wO8jcMKbvDNl6Ms89Ie2chI2ki9x4Q==" saltValue="BLUdW8R2Dy3kFlDAVOmqQg==" spinCount="100000" sheet="1" selectLockedCells="1"/>
  <mergeCells count="8">
    <mergeCell ref="B3:D3"/>
    <mergeCell ref="A1:B1"/>
    <mergeCell ref="A38:B38"/>
    <mergeCell ref="A32:B32"/>
    <mergeCell ref="A33:B33"/>
    <mergeCell ref="A34:B34"/>
    <mergeCell ref="A35:B35"/>
    <mergeCell ref="A36:B36"/>
  </mergeCells>
  <conditionalFormatting sqref="B6:B30">
    <cfRule type="duplicateValues" dxfId="8" priority="1"/>
  </conditionalFormatting>
  <hyperlinks>
    <hyperlink ref="A2" location="Coordonnées!A1" display="Coordonnées" xr:uid="{00000000-0004-0000-0500-000000000000}"/>
  </hyperlinks>
  <pageMargins left="0.7" right="0.7" top="0.75" bottom="0.75" header="0.3" footer="0.3"/>
  <pageSetup paperSize="9" scale="8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'Lieu et poste'!$A$1:$A$16</xm:f>
          </x14:formula1>
          <xm:sqref>D7:D30</xm:sqref>
        </x14:dataValidation>
        <x14:dataValidation type="list" allowBlank="1" showInputMessage="1" showErrorMessage="1" xr:uid="{00000000-0002-0000-0500-000001000000}">
          <x14:formula1>
            <xm:f>Postes!$C$1:$C$2</xm:f>
          </x14:formula1>
          <xm:sqref>C6:C30</xm:sqref>
        </x14:dataValidation>
        <x14:dataValidation type="list" allowBlank="1" showInputMessage="1" showErrorMessage="1" error="Poste inexistant" xr:uid="{00000000-0002-0000-0500-000002000000}">
          <x14:formula1>
            <xm:f>'Lieu et poste'!$A$1:$A$16</xm:f>
          </x14:formula1>
          <xm:sqref>D6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topLeftCell="A24" workbookViewId="0">
      <selection activeCell="B6" sqref="B6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141</v>
      </c>
    </row>
    <row r="3" spans="1:5" x14ac:dyDescent="0.3">
      <c r="B3" s="80" t="s">
        <v>189</v>
      </c>
      <c r="C3" s="80"/>
      <c r="D3" s="80"/>
      <c r="E3">
        <f>SUM(E6:E23,E26:E35,E40:E49)</f>
        <v>0</v>
      </c>
    </row>
    <row r="4" spans="1:5" ht="15" thickBot="1" x14ac:dyDescent="0.35"/>
    <row r="5" spans="1:5" ht="15" thickBot="1" x14ac:dyDescent="0.35">
      <c r="B5" s="2" t="s">
        <v>74</v>
      </c>
      <c r="C5" s="2" t="s">
        <v>2</v>
      </c>
      <c r="D5" s="2" t="s">
        <v>58</v>
      </c>
    </row>
    <row r="6" spans="1:5" x14ac:dyDescent="0.3">
      <c r="A6" s="11" t="str">
        <f>CONCATENATE("Vendredi ",Date!A2," de 8H à 12H")</f>
        <v>Vendredi 14/10/2021 de 8H à 12H</v>
      </c>
      <c r="B6" s="12"/>
      <c r="C6" s="26"/>
      <c r="D6" s="6"/>
      <c r="E6" t="str">
        <f>IF(B6&gt;"",1,"")</f>
        <v/>
      </c>
    </row>
    <row r="7" spans="1:5" x14ac:dyDescent="0.3">
      <c r="A7" s="49" t="s">
        <v>165</v>
      </c>
      <c r="B7" s="8"/>
      <c r="C7" s="25"/>
      <c r="D7" s="8"/>
      <c r="E7" t="str">
        <f t="shared" ref="E7:E23" si="0">IF(B7&gt;"",1,"")</f>
        <v/>
      </c>
    </row>
    <row r="8" spans="1:5" x14ac:dyDescent="0.3">
      <c r="A8" s="49"/>
      <c r="B8" s="8"/>
      <c r="C8" s="25"/>
      <c r="D8" s="8"/>
    </row>
    <row r="9" spans="1:5" x14ac:dyDescent="0.3">
      <c r="A9" s="49"/>
      <c r="B9" s="8"/>
      <c r="C9" s="25"/>
      <c r="D9" s="8"/>
    </row>
    <row r="10" spans="1:5" x14ac:dyDescent="0.3">
      <c r="A10" s="49"/>
      <c r="B10" s="8"/>
      <c r="C10" s="25"/>
      <c r="D10" s="8"/>
    </row>
    <row r="11" spans="1:5" x14ac:dyDescent="0.3">
      <c r="A11" s="49"/>
      <c r="B11" s="8"/>
      <c r="C11" s="25"/>
      <c r="D11" s="8"/>
    </row>
    <row r="12" spans="1:5" x14ac:dyDescent="0.3">
      <c r="B12" s="52"/>
      <c r="C12" s="53"/>
      <c r="D12" s="52"/>
    </row>
    <row r="13" spans="1:5" x14ac:dyDescent="0.3">
      <c r="B13" s="80" t="s">
        <v>164</v>
      </c>
      <c r="C13" s="80"/>
      <c r="D13" s="80"/>
      <c r="E13">
        <f>SUM(E16:E32,E35:E44,E49:E58)</f>
        <v>0</v>
      </c>
    </row>
    <row r="14" spans="1:5" ht="15" thickBot="1" x14ac:dyDescent="0.35"/>
    <row r="15" spans="1:5" ht="15" thickBot="1" x14ac:dyDescent="0.35">
      <c r="B15" s="2" t="s">
        <v>74</v>
      </c>
      <c r="C15" s="2" t="s">
        <v>2</v>
      </c>
      <c r="D15" s="2" t="s">
        <v>58</v>
      </c>
    </row>
    <row r="16" spans="1:5" x14ac:dyDescent="0.3">
      <c r="A16" s="11" t="str">
        <f>CONCATENATE("Vendredi ",Date!A2," de 8H à 12H")</f>
        <v>Vendredi 14/10/2021 de 8H à 12H</v>
      </c>
      <c r="B16" s="12"/>
      <c r="C16" s="26"/>
      <c r="D16" s="6"/>
      <c r="E16" t="str">
        <f>IF(B16&gt;"",1,"")</f>
        <v/>
      </c>
    </row>
    <row r="17" spans="1:5" x14ac:dyDescent="0.3">
      <c r="A17" s="49" t="s">
        <v>146</v>
      </c>
      <c r="B17" s="8"/>
      <c r="C17" s="25"/>
      <c r="D17" s="8"/>
      <c r="E17" t="str">
        <f t="shared" ref="E17" si="1">IF(B17&gt;"",1,"")</f>
        <v/>
      </c>
    </row>
    <row r="18" spans="1:5" x14ac:dyDescent="0.3">
      <c r="B18" s="8"/>
      <c r="C18" s="25"/>
      <c r="D18" s="8"/>
      <c r="E18" t="str">
        <f t="shared" si="0"/>
        <v/>
      </c>
    </row>
    <row r="19" spans="1:5" x14ac:dyDescent="0.3">
      <c r="B19" s="8"/>
      <c r="C19" s="25"/>
      <c r="D19" s="8"/>
      <c r="E19" t="str">
        <f t="shared" si="0"/>
        <v/>
      </c>
    </row>
    <row r="20" spans="1:5" x14ac:dyDescent="0.3">
      <c r="B20" s="8"/>
      <c r="C20" s="25"/>
      <c r="D20" s="8"/>
    </row>
    <row r="21" spans="1:5" x14ac:dyDescent="0.3">
      <c r="B21" s="8"/>
      <c r="C21" s="25"/>
      <c r="D21" s="8"/>
    </row>
    <row r="22" spans="1:5" x14ac:dyDescent="0.3">
      <c r="B22" s="8"/>
      <c r="C22" s="25"/>
      <c r="D22" s="8"/>
      <c r="E22" t="str">
        <f t="shared" si="0"/>
        <v/>
      </c>
    </row>
    <row r="23" spans="1:5" x14ac:dyDescent="0.3">
      <c r="B23" s="8"/>
      <c r="C23" s="25"/>
      <c r="D23" s="8"/>
      <c r="E23" t="str">
        <f t="shared" si="0"/>
        <v/>
      </c>
    </row>
    <row r="24" spans="1:5" ht="15" thickBot="1" x14ac:dyDescent="0.35"/>
    <row r="25" spans="1:5" ht="15" thickBot="1" x14ac:dyDescent="0.35">
      <c r="B25" s="2" t="s">
        <v>48</v>
      </c>
      <c r="C25" s="2" t="s">
        <v>2</v>
      </c>
      <c r="D25" s="2" t="s">
        <v>58</v>
      </c>
    </row>
    <row r="26" spans="1:5" x14ac:dyDescent="0.3">
      <c r="A26" s="11" t="str">
        <f>CONCATENATE("Vendredi ",Date!A2," de 14H à 17H")</f>
        <v>Vendredi 14/10/2021 de 14H à 17H</v>
      </c>
      <c r="B26" s="12"/>
      <c r="C26" s="26"/>
      <c r="D26" s="8"/>
      <c r="E26" t="str">
        <f t="shared" ref="E26:E35" si="2">IF(B26&gt;"",1,"")</f>
        <v/>
      </c>
    </row>
    <row r="27" spans="1:5" x14ac:dyDescent="0.3">
      <c r="A27" s="49" t="s">
        <v>147</v>
      </c>
      <c r="B27" s="8"/>
      <c r="C27" s="25"/>
      <c r="D27" s="8"/>
      <c r="E27" t="str">
        <f t="shared" si="2"/>
        <v/>
      </c>
    </row>
    <row r="28" spans="1:5" x14ac:dyDescent="0.3">
      <c r="B28" s="8"/>
      <c r="C28" s="25"/>
      <c r="D28" s="8"/>
      <c r="E28" t="str">
        <f t="shared" si="2"/>
        <v/>
      </c>
    </row>
    <row r="29" spans="1:5" x14ac:dyDescent="0.3">
      <c r="B29" s="8"/>
      <c r="C29" s="25"/>
      <c r="D29" s="8"/>
      <c r="E29" t="str">
        <f t="shared" si="2"/>
        <v/>
      </c>
    </row>
    <row r="30" spans="1:5" x14ac:dyDescent="0.3">
      <c r="B30" s="8"/>
      <c r="C30" s="25"/>
      <c r="D30" s="8"/>
      <c r="E30" t="str">
        <f t="shared" si="2"/>
        <v/>
      </c>
    </row>
    <row r="31" spans="1:5" x14ac:dyDescent="0.3">
      <c r="B31" s="8"/>
      <c r="C31" s="25"/>
      <c r="D31" s="8"/>
      <c r="E31" t="str">
        <f t="shared" si="2"/>
        <v/>
      </c>
    </row>
    <row r="32" spans="1:5" x14ac:dyDescent="0.3">
      <c r="B32" s="8"/>
      <c r="C32" s="25"/>
      <c r="D32" s="8"/>
      <c r="E32" t="str">
        <f t="shared" si="2"/>
        <v/>
      </c>
    </row>
    <row r="33" spans="1:5" x14ac:dyDescent="0.3">
      <c r="B33" s="8"/>
      <c r="C33" s="25"/>
      <c r="D33" s="8"/>
      <c r="E33" t="str">
        <f t="shared" si="2"/>
        <v/>
      </c>
    </row>
    <row r="34" spans="1:5" x14ac:dyDescent="0.3">
      <c r="B34" s="8"/>
      <c r="C34" s="25"/>
      <c r="D34" s="8"/>
      <c r="E34" t="str">
        <f t="shared" si="2"/>
        <v/>
      </c>
    </row>
    <row r="35" spans="1:5" x14ac:dyDescent="0.3">
      <c r="B35" s="8"/>
      <c r="C35" s="25"/>
      <c r="D35" s="8"/>
      <c r="E35" t="str">
        <f t="shared" si="2"/>
        <v/>
      </c>
    </row>
    <row r="37" spans="1:5" x14ac:dyDescent="0.3">
      <c r="B37" s="80" t="s">
        <v>59</v>
      </c>
      <c r="C37" s="80"/>
      <c r="D37" s="80"/>
    </row>
    <row r="38" spans="1:5" ht="15" thickBot="1" x14ac:dyDescent="0.35"/>
    <row r="39" spans="1:5" ht="15" thickBot="1" x14ac:dyDescent="0.35">
      <c r="B39" s="2" t="s">
        <v>48</v>
      </c>
      <c r="C39" s="2" t="s">
        <v>2</v>
      </c>
      <c r="D39" s="2" t="s">
        <v>58</v>
      </c>
    </row>
    <row r="40" spans="1:5" x14ac:dyDescent="0.3">
      <c r="A40" s="11" t="str">
        <f>CONCATENATE("Vendredi ",Date!A2," de 19H à 22H")</f>
        <v>Vendredi 14/10/2021 de 19H à 22H</v>
      </c>
      <c r="B40" s="12"/>
      <c r="C40" s="26"/>
      <c r="D40" s="8"/>
      <c r="E40" t="str">
        <f t="shared" ref="E40:E49" si="3">IF(B40&gt;"",1,"")</f>
        <v/>
      </c>
    </row>
    <row r="41" spans="1:5" x14ac:dyDescent="0.3">
      <c r="A41" s="49" t="s">
        <v>148</v>
      </c>
      <c r="B41" s="8"/>
      <c r="C41" s="25"/>
      <c r="D41" s="8"/>
      <c r="E41" t="str">
        <f t="shared" si="3"/>
        <v/>
      </c>
    </row>
    <row r="42" spans="1:5" x14ac:dyDescent="0.3">
      <c r="B42" s="8"/>
      <c r="C42" s="25"/>
      <c r="D42" s="8"/>
      <c r="E42" t="str">
        <f t="shared" si="3"/>
        <v/>
      </c>
    </row>
    <row r="43" spans="1:5" x14ac:dyDescent="0.3">
      <c r="B43" s="8"/>
      <c r="C43" s="25"/>
      <c r="D43" s="8"/>
      <c r="E43" t="str">
        <f t="shared" si="3"/>
        <v/>
      </c>
    </row>
    <row r="44" spans="1:5" x14ac:dyDescent="0.3">
      <c r="B44" s="8"/>
      <c r="C44" s="25"/>
      <c r="D44" s="8"/>
      <c r="E44" t="str">
        <f t="shared" si="3"/>
        <v/>
      </c>
    </row>
    <row r="45" spans="1:5" x14ac:dyDescent="0.3">
      <c r="B45" s="8"/>
      <c r="C45" s="25"/>
      <c r="D45" s="8"/>
      <c r="E45" t="str">
        <f t="shared" si="3"/>
        <v/>
      </c>
    </row>
    <row r="46" spans="1:5" x14ac:dyDescent="0.3">
      <c r="B46" s="8"/>
      <c r="C46" s="25"/>
      <c r="D46" s="8"/>
      <c r="E46" t="str">
        <f t="shared" si="3"/>
        <v/>
      </c>
    </row>
    <row r="47" spans="1:5" x14ac:dyDescent="0.3">
      <c r="B47" s="8"/>
      <c r="C47" s="25"/>
      <c r="D47" s="8"/>
      <c r="E47" t="str">
        <f t="shared" si="3"/>
        <v/>
      </c>
    </row>
    <row r="48" spans="1:5" x14ac:dyDescent="0.3">
      <c r="B48" s="8"/>
      <c r="C48" s="25"/>
      <c r="D48" s="8"/>
      <c r="E48" t="str">
        <f t="shared" si="3"/>
        <v/>
      </c>
    </row>
    <row r="49" spans="2:5" x14ac:dyDescent="0.3">
      <c r="B49" s="8"/>
      <c r="C49" s="25"/>
      <c r="D49" s="8"/>
      <c r="E49" t="str">
        <f t="shared" si="3"/>
        <v/>
      </c>
    </row>
  </sheetData>
  <sheetProtection algorithmName="SHA-512" hashValue="MmMJ8reSdeFkHRyflgN02KjXvRaohO3owmN0fIOKt7Gf4gZjDzttpGm5gXAjGhm0zOhO3H392/bcxIia+TtS3g==" saltValue="fk/cOGxSLb5SW2wuMvMONg==" spinCount="100000" sheet="1" objects="1" scenarios="1" selectLockedCells="1"/>
  <mergeCells count="4">
    <mergeCell ref="B3:D3"/>
    <mergeCell ref="B37:D37"/>
    <mergeCell ref="A1:B1"/>
    <mergeCell ref="B13:D13"/>
  </mergeCells>
  <conditionalFormatting sqref="B26:B35">
    <cfRule type="duplicateValues" dxfId="7" priority="4"/>
  </conditionalFormatting>
  <conditionalFormatting sqref="B16:B17">
    <cfRule type="duplicateValues" dxfId="6" priority="2"/>
  </conditionalFormatting>
  <conditionalFormatting sqref="B18:B23 B6:B12">
    <cfRule type="duplicateValues" dxfId="5" priority="8"/>
  </conditionalFormatting>
  <conditionalFormatting sqref="B40:B49">
    <cfRule type="duplicateValues" dxfId="4" priority="1"/>
  </conditionalFormatting>
  <hyperlinks>
    <hyperlink ref="A2" location="Coordonnées!A1" display="Coordonnées" xr:uid="{00000000-0004-0000-0600-000000000000}"/>
  </hyperlinks>
  <pageMargins left="0.7" right="0.7" top="0.75" bottom="0.75" header="0.3" footer="0.3"/>
  <pageSetup paperSize="9" orientation="landscape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0000000}">
          <x14:formula1>
            <xm:f>Postes!$C$1:$C$2</xm:f>
          </x14:formula1>
          <xm:sqref>D40:D49 D26:D35 D16:D23 D6:D12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>
      <selection activeCell="B6" sqref="B6"/>
    </sheetView>
  </sheetViews>
  <sheetFormatPr baseColWidth="10" defaultRowHeight="14.4" x14ac:dyDescent="0.3"/>
  <cols>
    <col min="1" max="1" width="31.109375" customWidth="1"/>
    <col min="2" max="2" width="50.6640625" customWidth="1"/>
    <col min="3" max="3" width="20.6640625" customWidth="1"/>
    <col min="5" max="5" width="0" hidden="1" customWidth="1"/>
  </cols>
  <sheetData>
    <row r="1" spans="1:5" x14ac:dyDescent="0.3">
      <c r="A1" s="79" t="str">
        <f>IF(Coordonnées!B3&gt;0,Coordonnées!B3,"")</f>
        <v/>
      </c>
      <c r="B1" s="79"/>
    </row>
    <row r="2" spans="1:5" x14ac:dyDescent="0.3">
      <c r="A2" s="22" t="s">
        <v>141</v>
      </c>
    </row>
    <row r="3" spans="1:5" x14ac:dyDescent="0.3">
      <c r="B3" s="80" t="s">
        <v>60</v>
      </c>
      <c r="C3" s="80"/>
      <c r="D3" s="80"/>
      <c r="E3">
        <f>SUM(E6:E15)</f>
        <v>0</v>
      </c>
    </row>
    <row r="4" spans="1:5" ht="15" thickBot="1" x14ac:dyDescent="0.35"/>
    <row r="5" spans="1:5" ht="15" thickBot="1" x14ac:dyDescent="0.35">
      <c r="B5" s="2" t="s">
        <v>74</v>
      </c>
      <c r="C5" s="2" t="s">
        <v>2</v>
      </c>
      <c r="D5" s="2" t="s">
        <v>58</v>
      </c>
    </row>
    <row r="6" spans="1:5" x14ac:dyDescent="0.3">
      <c r="A6" s="11" t="str">
        <f>CONCATENATE("Samedi ",Date!A1," de 8H à 12H")</f>
        <v>Samedi 15/10/2022 de 8H à 12H</v>
      </c>
      <c r="B6" s="12"/>
      <c r="C6" s="26"/>
      <c r="D6" s="8"/>
      <c r="E6" t="str">
        <f>IF(B6&gt;"",1,"")</f>
        <v/>
      </c>
    </row>
    <row r="7" spans="1:5" x14ac:dyDescent="0.3">
      <c r="A7" s="49" t="s">
        <v>149</v>
      </c>
      <c r="B7" s="8"/>
      <c r="C7" s="25"/>
      <c r="D7" s="8"/>
      <c r="E7" t="str">
        <f t="shared" ref="E7:E15" si="0">IF(B7&gt;"",1,"")</f>
        <v/>
      </c>
    </row>
    <row r="8" spans="1:5" x14ac:dyDescent="0.3">
      <c r="B8" s="8"/>
      <c r="C8" s="25"/>
      <c r="D8" s="8"/>
      <c r="E8" t="str">
        <f t="shared" si="0"/>
        <v/>
      </c>
    </row>
    <row r="9" spans="1:5" x14ac:dyDescent="0.3">
      <c r="B9" s="8"/>
      <c r="C9" s="25"/>
      <c r="D9" s="8"/>
      <c r="E9" t="str">
        <f t="shared" si="0"/>
        <v/>
      </c>
    </row>
    <row r="10" spans="1:5" x14ac:dyDescent="0.3">
      <c r="B10" s="8"/>
      <c r="C10" s="25"/>
      <c r="D10" s="8"/>
      <c r="E10" t="str">
        <f t="shared" si="0"/>
        <v/>
      </c>
    </row>
    <row r="11" spans="1:5" x14ac:dyDescent="0.3">
      <c r="B11" s="8"/>
      <c r="C11" s="25"/>
      <c r="D11" s="8"/>
      <c r="E11" t="str">
        <f t="shared" si="0"/>
        <v/>
      </c>
    </row>
    <row r="12" spans="1:5" x14ac:dyDescent="0.3">
      <c r="B12" s="8"/>
      <c r="C12" s="25"/>
      <c r="D12" s="8"/>
      <c r="E12" t="str">
        <f t="shared" si="0"/>
        <v/>
      </c>
    </row>
    <row r="13" spans="1:5" x14ac:dyDescent="0.3">
      <c r="B13" s="8"/>
      <c r="C13" s="25"/>
      <c r="D13" s="8"/>
      <c r="E13" t="str">
        <f t="shared" si="0"/>
        <v/>
      </c>
    </row>
    <row r="14" spans="1:5" x14ac:dyDescent="0.3">
      <c r="B14" s="8"/>
      <c r="C14" s="25"/>
      <c r="D14" s="8"/>
      <c r="E14" t="str">
        <f t="shared" si="0"/>
        <v/>
      </c>
    </row>
    <row r="15" spans="1:5" x14ac:dyDescent="0.3">
      <c r="B15" s="8"/>
      <c r="C15" s="25"/>
      <c r="D15" s="8"/>
      <c r="E15" t="str">
        <f t="shared" si="0"/>
        <v/>
      </c>
    </row>
  </sheetData>
  <sheetProtection algorithmName="SHA-512" hashValue="QmGY3rb0I9p0wheW2jWqPwvDlxVcVCAeD8ugjL4TSuTIZmlcL4ZV6s/KtaWhQhg6PZTdlbZvYGn/aLoPgdtwzQ==" saltValue="Q6P/teBB8YBZYnN5Nk/YBw==" spinCount="100000" sheet="1" objects="1" scenarios="1" selectLockedCells="1"/>
  <mergeCells count="2">
    <mergeCell ref="B3:D3"/>
    <mergeCell ref="A1:B1"/>
  </mergeCells>
  <conditionalFormatting sqref="B6:B15">
    <cfRule type="duplicateValues" dxfId="3" priority="1"/>
  </conditionalFormatting>
  <hyperlinks>
    <hyperlink ref="A2" location="Coordonnées!A1" display="Coordonnées" xr:uid="{00000000-0004-0000-0700-000000000000}"/>
  </hyperlink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Postes!$C$1:$C$2</xm:f>
          </x14:formula1>
          <xm:sqref>D6:D15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Date</vt:lpstr>
      <vt:lpstr>Associations</vt:lpstr>
      <vt:lpstr>Postes</vt:lpstr>
      <vt:lpstr>Lieu et poste</vt:lpstr>
      <vt:lpstr>Coordonnées</vt:lpstr>
      <vt:lpstr>Responsable équipe</vt:lpstr>
      <vt:lpstr>Salle</vt:lpstr>
      <vt:lpstr>Préparation salles Vendredi</vt:lpstr>
      <vt:lpstr>Préparation salles Samedi</vt:lpstr>
      <vt:lpstr>Rangement Dimanche</vt:lpstr>
      <vt:lpstr>Rangement Lundi</vt:lpstr>
      <vt:lpstr>Global</vt:lpstr>
      <vt:lpstr>associations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LORRETTE</dc:creator>
  <cp:lastModifiedBy>Francis LORRETTE</cp:lastModifiedBy>
  <cp:lastPrinted>2018-09-28T14:51:05Z</cp:lastPrinted>
  <dcterms:created xsi:type="dcterms:W3CDTF">2018-09-28T08:46:29Z</dcterms:created>
  <dcterms:modified xsi:type="dcterms:W3CDTF">2022-08-26T07:38:05Z</dcterms:modified>
</cp:coreProperties>
</file>